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filterPrivacy="1" defaultThemeVersion="124226"/>
  <xr:revisionPtr revIDLastSave="0" documentId="10_ncr:8100000_{5AF79EAF-B81E-4ACA-A1C4-E7CC56609E39}" xr6:coauthVersionLast="33" xr6:coauthVersionMax="33" xr10:uidLastSave="{00000000-0000-0000-0000-000000000000}"/>
  <bookViews>
    <workbookView xWindow="240" yWindow="105" windowWidth="14805" windowHeight="8010" activeTab="2" xr2:uid="{00000000-000D-0000-FFFF-FFFF00000000}"/>
  </bookViews>
  <sheets>
    <sheet name="PR" sheetId="9" r:id="rId1"/>
    <sheet name="Tabela_elementow_scalonych" sheetId="4" r:id="rId2"/>
    <sheet name="KI" sheetId="2" r:id="rId3"/>
    <sheet name="Arkusz1" sheetId="5" r:id="rId4"/>
  </sheets>
  <definedNames>
    <definedName name="_xlnm.Print_Area" localSheetId="2">KI!$A$1:$G$78</definedName>
    <definedName name="_xlnm.Print_Area" localSheetId="0">PR!$A$1:$E$68</definedName>
    <definedName name="_xlnm.Print_Area" localSheetId="1">Tabela_elementow_scalonych!$A$1:$C$20</definedName>
    <definedName name="_xlnm.Print_Titles" localSheetId="2">KI!$5:$7</definedName>
    <definedName name="_xlnm.Print_Titles" localSheetId="0">PR!$5:$7</definedName>
  </definedNames>
  <calcPr calcId="162913" fullPrecision="0"/>
</workbook>
</file>

<file path=xl/calcChain.xml><?xml version="1.0" encoding="utf-8"?>
<calcChain xmlns="http://schemas.openxmlformats.org/spreadsheetml/2006/main">
  <c r="E46" i="9" l="1"/>
  <c r="E40" i="9"/>
  <c r="E38" i="9"/>
  <c r="E32" i="9" s="1"/>
  <c r="E37" i="9"/>
  <c r="E36" i="9"/>
  <c r="E29" i="9"/>
  <c r="E28" i="9"/>
  <c r="E27" i="9"/>
  <c r="E24" i="9" s="1"/>
  <c r="E26" i="9"/>
  <c r="E25" i="9"/>
  <c r="E23" i="9"/>
  <c r="E21" i="9"/>
  <c r="E16" i="9"/>
  <c r="E10" i="9"/>
  <c r="E11" i="9" s="1"/>
  <c r="A9" i="9"/>
  <c r="A10" i="9" s="1"/>
  <c r="A11" i="9" s="1"/>
  <c r="A12" i="9" s="1"/>
  <c r="A13" i="9" s="1"/>
  <c r="A15" i="9" s="1"/>
  <c r="A16" i="9" s="1"/>
  <c r="E7" i="9"/>
  <c r="E19" i="9" l="1"/>
  <c r="E33" i="9"/>
  <c r="A19" i="9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6" i="9" s="1"/>
  <c r="A48" i="9" s="1"/>
  <c r="A50" i="9" s="1"/>
  <c r="A51" i="9" s="1"/>
  <c r="A52" i="9" s="1"/>
  <c r="A53" i="9" s="1"/>
  <c r="A55" i="9" s="1"/>
  <c r="A56" i="9" s="1"/>
  <c r="A58" i="9" s="1"/>
  <c r="A59" i="9" s="1"/>
  <c r="A17" i="9"/>
  <c r="E30" i="9"/>
  <c r="E20" i="9"/>
  <c r="E46" i="2"/>
  <c r="C3" i="5"/>
  <c r="E16" i="2"/>
  <c r="E26" i="2"/>
  <c r="E27" i="2"/>
  <c r="E25" i="2"/>
  <c r="E20" i="2" s="1"/>
  <c r="E23" i="2"/>
  <c r="E28" i="2"/>
  <c r="E37" i="2"/>
  <c r="E36" i="2"/>
  <c r="E38" i="2"/>
  <c r="E29" i="2"/>
  <c r="E21" i="2"/>
  <c r="E40" i="2"/>
  <c r="G15" i="2"/>
  <c r="G65" i="2"/>
  <c r="G64" i="2"/>
  <c r="G17" i="2"/>
  <c r="E31" i="9" l="1"/>
  <c r="E22" i="9"/>
  <c r="A61" i="9"/>
  <c r="A63" i="9" s="1"/>
  <c r="A64" i="9" s="1"/>
  <c r="A65" i="9" s="1"/>
  <c r="A60" i="9"/>
  <c r="E30" i="2"/>
  <c r="E31" i="2" s="1"/>
  <c r="E32" i="2"/>
  <c r="E33" i="2" s="1"/>
  <c r="E24" i="2"/>
  <c r="E19" i="2" s="1"/>
  <c r="E22" i="2" s="1"/>
  <c r="G60" i="2"/>
  <c r="G56" i="2"/>
  <c r="G43" i="2"/>
  <c r="G42" i="2"/>
  <c r="G44" i="2"/>
  <c r="G29" i="2"/>
  <c r="G25" i="2" l="1"/>
  <c r="E10" i="2"/>
  <c r="I67" i="2" l="1"/>
  <c r="E11" i="2"/>
  <c r="I6" i="2"/>
  <c r="G27" i="2" l="1"/>
  <c r="E30" i="4"/>
  <c r="E40" i="4"/>
  <c r="G46" i="2" l="1"/>
  <c r="C10" i="4" s="1"/>
  <c r="A9" i="2" l="1"/>
  <c r="A10" i="2" s="1"/>
  <c r="G63" i="2"/>
  <c r="C15" i="4" s="1"/>
  <c r="G55" i="2"/>
  <c r="C13" i="4" s="1"/>
  <c r="G10" i="2" l="1"/>
  <c r="G11" i="2" l="1"/>
  <c r="G21" i="2" l="1"/>
  <c r="G20" i="2"/>
  <c r="G19" i="2"/>
  <c r="A11" i="2" l="1"/>
  <c r="A12" i="2" s="1"/>
  <c r="A13" i="2" s="1"/>
  <c r="C1" i="5"/>
  <c r="C4" i="5"/>
  <c r="C2" i="5"/>
  <c r="G52" i="2"/>
  <c r="A15" i="2" l="1"/>
  <c r="A16" i="2" s="1"/>
  <c r="A17" i="2" s="1"/>
  <c r="G51" i="2"/>
  <c r="G53" i="2"/>
  <c r="G50" i="2"/>
  <c r="G48" i="2"/>
  <c r="C11" i="4" s="1"/>
  <c r="G40" i="2"/>
  <c r="G41" i="2"/>
  <c r="G16" i="2"/>
  <c r="C7" i="4" s="1"/>
  <c r="G12" i="2"/>
  <c r="G13" i="2"/>
  <c r="G26" i="2"/>
  <c r="G59" i="2"/>
  <c r="G61" i="2"/>
  <c r="G58" i="2"/>
  <c r="G39" i="2"/>
  <c r="C14" i="4" l="1"/>
  <c r="C12" i="4"/>
  <c r="A19" i="2"/>
  <c r="A20" i="2" s="1"/>
  <c r="A21" i="2" s="1"/>
  <c r="A22" i="2" s="1"/>
  <c r="A23" i="2" s="1"/>
  <c r="A24" i="2" s="1"/>
  <c r="A25" i="2" l="1"/>
  <c r="A26" i="2" s="1"/>
  <c r="A27" i="2" s="1"/>
  <c r="A28" i="2" s="1"/>
  <c r="A29" i="2" s="1"/>
  <c r="A30" i="2" s="1"/>
  <c r="A31" i="2" s="1"/>
  <c r="A32" i="2" s="1"/>
  <c r="A33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6" i="2" s="1"/>
  <c r="A48" i="2" s="1"/>
  <c r="G36" i="2" l="1"/>
  <c r="G28" i="2"/>
  <c r="A50" i="2" l="1"/>
  <c r="G35" i="2"/>
  <c r="G38" i="2"/>
  <c r="G23" i="2"/>
  <c r="G24" i="2"/>
  <c r="A51" i="2" l="1"/>
  <c r="A52" i="2" s="1"/>
  <c r="A53" i="2" s="1"/>
  <c r="G22" i="2"/>
  <c r="A55" i="2" l="1"/>
  <c r="A56" i="2" s="1"/>
  <c r="A58" i="2" s="1"/>
  <c r="A59" i="2" s="1"/>
  <c r="A60" i="2" s="1"/>
  <c r="G37" i="2"/>
  <c r="C9" i="4" s="1"/>
  <c r="A61" i="2" l="1"/>
  <c r="G33" i="2"/>
  <c r="G32" i="2"/>
  <c r="G31" i="2"/>
  <c r="G30" i="2"/>
  <c r="C8" i="4" l="1"/>
  <c r="A63" i="2"/>
  <c r="A64" i="2" s="1"/>
  <c r="A65" i="2" s="1"/>
  <c r="G9" i="2"/>
  <c r="C6" i="4" s="1"/>
  <c r="E7" i="2"/>
  <c r="G7" i="2" s="1"/>
  <c r="C17" i="4" l="1"/>
  <c r="G66" i="2"/>
  <c r="G67" i="2" l="1"/>
  <c r="G68" i="2" s="1"/>
  <c r="C18" i="4"/>
  <c r="C19" i="4" s="1"/>
</calcChain>
</file>

<file path=xl/sharedStrings.xml><?xml version="1.0" encoding="utf-8"?>
<sst xmlns="http://schemas.openxmlformats.org/spreadsheetml/2006/main" count="463" uniqueCount="121">
  <si>
    <t>Lp</t>
  </si>
  <si>
    <t>Nr ST 
Kod poz.
Przedmiaru</t>
  </si>
  <si>
    <t>Wyszczególnienie elementów rozliczeniowych</t>
  </si>
  <si>
    <t>Jednostka</t>
  </si>
  <si>
    <t>Cena jednostkowa
(zł)</t>
  </si>
  <si>
    <t>Wartość pozycji
(zł)</t>
  </si>
  <si>
    <t>Naz</t>
  </si>
  <si>
    <t>Ilość</t>
  </si>
  <si>
    <t>x</t>
  </si>
  <si>
    <t>ROBOTY PRZYGOTOWAWCZE</t>
  </si>
  <si>
    <t>D.01.01.01</t>
  </si>
  <si>
    <t>km</t>
  </si>
  <si>
    <t>ODWODNIENIE KORPUSU DROGOWEGO</t>
  </si>
  <si>
    <t>D.03.01.01</t>
  </si>
  <si>
    <t>m</t>
  </si>
  <si>
    <t>X</t>
  </si>
  <si>
    <t>szt.</t>
  </si>
  <si>
    <t>PODBUDOWY</t>
  </si>
  <si>
    <t>D.04.01.01</t>
  </si>
  <si>
    <t>D.04.04.02</t>
  </si>
  <si>
    <t>D.04.02.02</t>
  </si>
  <si>
    <t>D.04.03.01</t>
  </si>
  <si>
    <t>NAWIERZCHNIE</t>
  </si>
  <si>
    <t>D.05.03.05</t>
  </si>
  <si>
    <t>D.07.02.01</t>
  </si>
  <si>
    <t>INNE ROBOTY</t>
  </si>
  <si>
    <t>Odtworzenie trasy i punktów wysokościowych przy robotach liniowych w terenie równinnym</t>
  </si>
  <si>
    <t>Oczyszczenie warstw konstrukcyjnych nielepszonych</t>
  </si>
  <si>
    <t>Skropienie warstw konstrukcyjnych nieulepszonych</t>
  </si>
  <si>
    <t>Oczyszczenie warstw konstrukcyjnych bitumicznych</t>
  </si>
  <si>
    <t>D.05.02.01</t>
  </si>
  <si>
    <t>TABELA ELEMENTÓW SCALONYCH</t>
  </si>
  <si>
    <t>Lp.</t>
  </si>
  <si>
    <t>Element scalony</t>
  </si>
  <si>
    <t>Wartość netto</t>
  </si>
  <si>
    <t>Vat 23%</t>
  </si>
  <si>
    <t>Wartość brutto</t>
  </si>
  <si>
    <t>KOSZTORYS INWESTORSKI</t>
  </si>
  <si>
    <t>BRANŻA DROGOWA</t>
  </si>
  <si>
    <r>
      <t>m</t>
    </r>
    <r>
      <rPr>
        <vertAlign val="superscript"/>
        <sz val="11"/>
        <rFont val="Arial"/>
        <family val="2"/>
        <charset val="238"/>
      </rPr>
      <t>2</t>
    </r>
  </si>
  <si>
    <t>Skropienie warstw konstrukcyjnych bitumicznych</t>
  </si>
  <si>
    <t>kpl.</t>
  </si>
  <si>
    <t>Rozebranie podbudowy z tłucznia o o gr. 20 cm z załadunkiem i transportem na składowisko wykonawcy</t>
  </si>
  <si>
    <t>Zdjęcie tarcz znaków drogowych</t>
  </si>
  <si>
    <t>Rozebranie słupków do znaków drogowych</t>
  </si>
  <si>
    <t>Odtworzenie rowów odwadniających - oczyszczenie i odmulenie</t>
  </si>
  <si>
    <t>D.06.04.01</t>
  </si>
  <si>
    <t>D.05.03.23</t>
  </si>
  <si>
    <t>D.05.03.26a</t>
  </si>
  <si>
    <t>Nawierzchnia z betonu asfaltowego 
warstwa ścieralna AC 8S gr.4cm - nawierzchnia jezdni</t>
  </si>
  <si>
    <t>Nawierzchnia z betonu asfaltowego 
warstwa ścieralna AC 8S gr.5cm -  zjazdy bitumiczne</t>
  </si>
  <si>
    <t>ELEMENTY ULIC</t>
  </si>
  <si>
    <t>Ustawienie krawężników betonowych o wym. 15x30cm na ławie z oporem z betonu C12/15  - chodniki</t>
  </si>
  <si>
    <t>Ustawienie krawężników betonowych o wym. 15x22cm na ławie z oporem z betonu C12/15   - przejścia dla pieszych, zjazdy z kostki betonowej</t>
  </si>
  <si>
    <t>Ustawienie obrzeża betonowego o wym. 6x20cm na ławie betonowej z oporem</t>
  </si>
  <si>
    <t>D.08.03.01</t>
  </si>
  <si>
    <t>D.08.01.01</t>
  </si>
  <si>
    <t>OZNAKOWANIE POZIOME</t>
  </si>
  <si>
    <t>Oznakowanie poziome - linie na skrzyżowaniach i przejściach dla pieszych</t>
  </si>
  <si>
    <t>D07.01.01</t>
  </si>
  <si>
    <t>OZNAKOWANIE PIONOWE</t>
  </si>
  <si>
    <t xml:space="preserve">Ustawienie słupków do znaków z rur stalowych o średnicy 50mm </t>
  </si>
  <si>
    <t>Przymocowanie tarcz znaków do słupków</t>
  </si>
  <si>
    <t>Ustawienie oznakowania aktywnego przejść dla pieszych zasilanego energią słoneczną i wiatrową</t>
  </si>
  <si>
    <t>D.07.02.01A</t>
  </si>
  <si>
    <t>Podbudowa z mieszanki niezwiązanej - kruszywo łamane 0/31,5 gr.30cm - zazdy bitumiczne</t>
  </si>
  <si>
    <t>Nawierzchnia z betonu asfaltowego 
warstwa wiążąca AC 11W gr.4cm - nawierzchnia jezdni na poszerzeniu</t>
  </si>
  <si>
    <t>Nawierzchnia z betonu asfaltowego 
warstwa wyrównawcza AC 11W gr.4cm - nawierzchnia jezdni</t>
  </si>
  <si>
    <t>Wykonanie inwentaryzacji powykonawczej</t>
  </si>
  <si>
    <t>POBOCZA</t>
  </si>
  <si>
    <t>D.06.03.01</t>
  </si>
  <si>
    <r>
      <t>m</t>
    </r>
    <r>
      <rPr>
        <vertAlign val="superscript"/>
        <sz val="11"/>
        <color theme="1"/>
        <rFont val="Arial"/>
        <family val="2"/>
        <charset val="238"/>
      </rPr>
      <t>3</t>
    </r>
  </si>
  <si>
    <t>Nawierzchnia z kostki kamiennej 9/11 na podsypce cementowo - piaskowej,  spoinowana piaskiem kwarcowym - poszerzenie jezdni na skrzyżowaniu</t>
  </si>
  <si>
    <t>D.05.03.01</t>
  </si>
  <si>
    <t>Przymocowanie tablic drogowskazowych do słupków</t>
  </si>
  <si>
    <t>P13</t>
  </si>
  <si>
    <t>P4</t>
  </si>
  <si>
    <t>P10</t>
  </si>
  <si>
    <t>P14</t>
  </si>
  <si>
    <t>11mb</t>
  </si>
  <si>
    <t>D.01.03.02</t>
  </si>
  <si>
    <t>Nawierzchnia pobocza ulepszonego z kruszywa łamanego 0/31,5 stabilizowanego mechanicznie o gr. 15cm</t>
  </si>
  <si>
    <t>D.08.05.01</t>
  </si>
  <si>
    <t>URZĄDZENIA BEZPIECZEŃSTWA RUCHU DROGOWEGO</t>
  </si>
  <si>
    <t>Profilowanie i zagęszczanie podłoża wykonywane mechanicznie pod warstwy konstrukcyjne nawierzchni,wykonywane mechanicznie - nawierzchnia jezdni, zjazdów, i chodników, poszerzenie jezdni na skrzyżowaniu, poboczy wzmocnionych</t>
  </si>
  <si>
    <t>Podbudowa z mieszanki niezwiązanej - kruszywo łamane 0/31,5 gr.20cm - nawierzchnia jezdni, poszerzenie jezdni na skrzyżowaniu</t>
  </si>
  <si>
    <t>Uzupełnienie poboczy dowiezionym gruntem kat. III wraz z uformowaniem i zagęszczeniem - pobocza zjazdów</t>
  </si>
  <si>
    <t>Wykonanie koryta w gruncie kat. II-IV, głęb. 15cm - pobocza wzmocnione</t>
  </si>
  <si>
    <t>Rozebranie nawierzchni z mas mineralno-bitumicznych gr. 8 cm mechanicznie  z załadunkiem i transportem na składowisko wykonawcy - poszerzenie jezdni i wymiana konstrukcji nawierzchni w rejonie przebudowywanego przepustu</t>
  </si>
  <si>
    <t>D.05.03.03</t>
  </si>
  <si>
    <t>PRZEDMIAR ROBÓT</t>
  </si>
  <si>
    <t xml:space="preserve">Wzmocnienie nawierzchni geosiatką- ułożenie geosiatki o wytrzymałości 100/100 kN/m 
- na poszerzeniu jezdni </t>
  </si>
  <si>
    <t>Warstwa odcinająca o gr. 15 cm - poszerzenie istniejącej jezdni, poszerzenie jezdni na skrzyżowaniu</t>
  </si>
  <si>
    <t>Warstwa odcinająca o gr. 10 cm - zjazdy</t>
  </si>
  <si>
    <t>Warstwa odcinająca o gr. 10 cm - chodniki</t>
  </si>
  <si>
    <t>Podbudowa z mieszanki niezwiązanej - kruszywo łamane 0/31,5 gr.20cm - zjazdy z kostki betonowej</t>
  </si>
  <si>
    <t>Nawierzchnia z kostki betonowej gr. 6 cm na podsypce cementowo - piaskowej - chodniki</t>
  </si>
  <si>
    <t>Podbudowa z betonu cementowego C16/20  gr. 20cm - nawierzchnia ścieku z kostki betonowej</t>
  </si>
  <si>
    <t>Nawierzchnia z kostki betonowej (czerwonej) gr. 8 cm na podsypce cementowo - piaskowej - nawierzchnia zjazdów z kostki betonowej</t>
  </si>
  <si>
    <t>Nawierzchnia z kostki betonowej (szarej) gr. 8 cm na podsypce cementowo - piaskowej - nawierzchnia  ścieku odwadniającego</t>
  </si>
  <si>
    <t>D.07.06.02</t>
  </si>
  <si>
    <t>Ustawienie poręczy ochronnych sztywnych z pochwytami z rur stalowych</t>
  </si>
  <si>
    <t>Ustawienie oporników betonowych o wym. 12x25cm na ławie z oporem z betonu C12/15  - zjazdy z kostki betonowej</t>
  </si>
  <si>
    <t>Wykonanie ścieków  z prefabrykowanych elemenów betonowych wg KPED 01.25 (ściek skarpowy trapezowy)</t>
  </si>
  <si>
    <t>D.10.08.01</t>
  </si>
  <si>
    <t>Regulacja wysokościowa zaworów wodociagowych i gazowych</t>
  </si>
  <si>
    <t>Regulacja wysokościowa studni kanalizacyjnych</t>
  </si>
  <si>
    <t>Przedłużenie przepustu z rur PEHD o średnicy 0.40m</t>
  </si>
  <si>
    <t>Bariery ochronne stalowe jednostronne bezprzekładkowe</t>
  </si>
  <si>
    <t>Wykonanie koryta w gruncie kat. II-IV, głęb. 19cm - chodniki</t>
  </si>
  <si>
    <t>Wykonanie koryta w gruncie kat. II-IV, głęb. 45cm - poszerzenie jezdni, zjazdy</t>
  </si>
  <si>
    <t>Przebudowa drogi powiatowej nr 1841C Michałki - Sadłowo</t>
  </si>
  <si>
    <t>P1e</t>
  </si>
  <si>
    <t>D.04.06.01</t>
  </si>
  <si>
    <t>D.07.05.01</t>
  </si>
  <si>
    <t xml:space="preserve">       przedstawiciela  Wykonawcy</t>
  </si>
  <si>
    <t xml:space="preserve">            podpis upełnomocnionego </t>
  </si>
  <si>
    <t>data  ..................................................</t>
  </si>
  <si>
    <t>….............................................................</t>
  </si>
  <si>
    <t xml:space="preserve">KOSZTORYS OFERTOWY </t>
  </si>
  <si>
    <t>ZAŁĄCZNIK 1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</si>
</sst>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</numFmts>
  <fonts count="18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</font>
    <font>
      <vertAlign val="superscript"/>
      <sz val="11"/>
      <name val="Arial"/>
      <family val="2"/>
      <charset val="238"/>
    </font>
    <font>
      <sz val="11"/>
      <color indexed="8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i/>
      <sz val="12"/>
      <color indexed="8"/>
      <name val="Arial"/>
      <family val="2"/>
      <charset val="238"/>
    </font>
    <font>
      <b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1"/>
    <xf numFmtId="0" fontId="0" fillId="0" borderId="0" xfId="0" applyFill="1"/>
    <xf numFmtId="0" fontId="1" fillId="0" borderId="0" xfId="1" applyFont="1" applyFill="1"/>
    <xf numFmtId="0" fontId="1" fillId="0" borderId="0" xfId="1" applyFill="1"/>
    <xf numFmtId="44" fontId="0" fillId="0" borderId="0" xfId="0" applyNumberFormat="1" applyFill="1"/>
    <xf numFmtId="0" fontId="4" fillId="0" borderId="0" xfId="0" applyFont="1"/>
    <xf numFmtId="0" fontId="5" fillId="0" borderId="0" xfId="1" applyFont="1"/>
    <xf numFmtId="0" fontId="6" fillId="0" borderId="4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2" xfId="0" quotePrefix="1" applyFont="1" applyFill="1" applyBorder="1" applyAlignment="1" applyProtection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2" xfId="1" quotePrefix="1" applyFont="1" applyFill="1" applyBorder="1" applyAlignment="1">
      <alignment horizontal="center" vertical="center"/>
    </xf>
    <xf numFmtId="0" fontId="5" fillId="0" borderId="2" xfId="1" applyFont="1" applyFill="1" applyBorder="1" applyAlignment="1" applyProtection="1">
      <alignment horizontal="left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5" fillId="0" borderId="2" xfId="1" quotePrefix="1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5" fillId="0" borderId="2" xfId="1" quotePrefix="1" applyNumberFormat="1" applyFont="1" applyFill="1" applyBorder="1" applyAlignment="1" applyProtection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0" fillId="0" borderId="2" xfId="1" applyFont="1" applyFill="1" applyBorder="1" applyAlignment="1" applyProtection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1" fontId="10" fillId="0" borderId="2" xfId="1" applyNumberFormat="1" applyFont="1" applyFill="1" applyBorder="1" applyAlignment="1" applyProtection="1">
      <alignment horizontal="center" vertical="center" wrapText="1"/>
    </xf>
    <xf numFmtId="0" fontId="5" fillId="0" borderId="0" xfId="1" applyFont="1" applyFill="1"/>
    <xf numFmtId="1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6" fillId="0" borderId="2" xfId="1" applyFont="1" applyFill="1" applyBorder="1" applyAlignment="1" applyProtection="1">
      <alignment horizontal="center" vertical="center" wrapText="1"/>
    </xf>
    <xf numFmtId="2" fontId="5" fillId="0" borderId="0" xfId="1" applyNumberFormat="1" applyFont="1" applyFill="1" applyAlignment="1">
      <alignment horizontal="right" vertical="center"/>
    </xf>
    <xf numFmtId="2" fontId="4" fillId="0" borderId="0" xfId="0" applyNumberFormat="1" applyFont="1" applyFill="1"/>
    <xf numFmtId="2" fontId="0" fillId="0" borderId="0" xfId="0" applyNumberFormat="1" applyFill="1"/>
    <xf numFmtId="0" fontId="4" fillId="0" borderId="4" xfId="0" applyFont="1" applyFill="1" applyBorder="1" applyAlignment="1">
      <alignment vertical="center" wrapText="1"/>
    </xf>
    <xf numFmtId="0" fontId="0" fillId="0" borderId="0" xfId="0" applyFill="1" applyBorder="1"/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2" fontId="4" fillId="0" borderId="2" xfId="3" applyNumberFormat="1" applyFont="1" applyFill="1" applyBorder="1" applyAlignment="1">
      <alignment horizontal="center" vertical="center"/>
    </xf>
    <xf numFmtId="2" fontId="5" fillId="0" borderId="2" xfId="3" applyNumberFormat="1" applyFont="1" applyFill="1" applyBorder="1" applyAlignment="1" applyProtection="1">
      <alignment horizontal="center" vertical="center"/>
    </xf>
    <xf numFmtId="2" fontId="5" fillId="0" borderId="2" xfId="3" applyNumberFormat="1" applyFont="1" applyFill="1" applyBorder="1" applyAlignment="1">
      <alignment horizontal="center" vertical="center"/>
    </xf>
    <xf numFmtId="1" fontId="5" fillId="0" borderId="2" xfId="1" applyNumberFormat="1" applyFont="1" applyFill="1" applyBorder="1" applyAlignment="1" applyProtection="1">
      <alignment horizontal="center" vertical="center" wrapText="1"/>
    </xf>
    <xf numFmtId="1" fontId="0" fillId="0" borderId="0" xfId="0" applyNumberFormat="1"/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2" fontId="5" fillId="0" borderId="2" xfId="1" applyNumberFormat="1" applyFont="1" applyFill="1" applyBorder="1" applyAlignment="1" applyProtection="1">
      <alignment horizontal="center" vertical="center" wrapText="1"/>
    </xf>
    <xf numFmtId="164" fontId="1" fillId="0" borderId="0" xfId="1" applyNumberFormat="1" applyFill="1"/>
    <xf numFmtId="164" fontId="1" fillId="0" borderId="0" xfId="1" applyNumberFormat="1" applyAlignment="1">
      <alignment horizontal="right" vertical="center"/>
    </xf>
    <xf numFmtId="0" fontId="4" fillId="0" borderId="2" xfId="0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2" fontId="17" fillId="0" borderId="0" xfId="1" applyNumberFormat="1" applyFont="1" applyFill="1" applyAlignment="1">
      <alignment horizontal="right" vertical="center"/>
    </xf>
    <xf numFmtId="0" fontId="2" fillId="0" borderId="0" xfId="1" applyFont="1" applyFill="1"/>
    <xf numFmtId="0" fontId="3" fillId="0" borderId="0" xfId="1" quotePrefix="1" applyFont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2" fontId="6" fillId="0" borderId="1" xfId="2" applyNumberFormat="1" applyFont="1" applyFill="1" applyBorder="1" applyAlignment="1">
      <alignment horizontal="center" vertical="center" wrapText="1"/>
    </xf>
    <xf numFmtId="2" fontId="6" fillId="0" borderId="3" xfId="2" applyNumberFormat="1" applyFont="1" applyFill="1" applyBorder="1" applyAlignment="1">
      <alignment horizontal="center" vertical="center" wrapText="1"/>
    </xf>
    <xf numFmtId="44" fontId="6" fillId="0" borderId="1" xfId="2" applyFont="1" applyFill="1" applyBorder="1" applyAlignment="1">
      <alignment horizontal="center" vertical="center" wrapText="1"/>
    </xf>
    <xf numFmtId="44" fontId="6" fillId="0" borderId="3" xfId="2" applyFont="1" applyFill="1" applyBorder="1" applyAlignment="1">
      <alignment horizontal="center" vertical="center" wrapText="1"/>
    </xf>
  </cellXfs>
  <cellStyles count="5">
    <cellStyle name="Dziesiętny 2" xfId="3" xr:uid="{00000000-0005-0000-0000-000000000000}"/>
    <cellStyle name="Normalny" xfId="0" builtinId="0"/>
    <cellStyle name="Normalny 4" xfId="1" xr:uid="{00000000-0005-0000-0000-000002000000}"/>
    <cellStyle name="Walutowy 2 2" xfId="2" xr:uid="{00000000-0005-0000-0000-000003000000}"/>
    <cellStyle name="Walutowy 5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4"/>
  <sheetViews>
    <sheetView view="pageBreakPreview" zoomScale="85" zoomScaleNormal="70" zoomScaleSheetLayoutView="85" workbookViewId="0">
      <selection activeCell="C9" sqref="C9"/>
    </sheetView>
  </sheetViews>
  <sheetFormatPr defaultRowHeight="15" x14ac:dyDescent="0.25"/>
  <cols>
    <col min="1" max="1" width="7.28515625" style="2" bestFit="1" customWidth="1"/>
    <col min="2" max="2" width="18.5703125" style="2" customWidth="1"/>
    <col min="3" max="3" width="51.42578125" style="2" customWidth="1"/>
    <col min="4" max="4" width="5" style="2" customWidth="1"/>
    <col min="5" max="5" width="10.42578125" style="2" customWidth="1"/>
  </cols>
  <sheetData>
    <row r="1" spans="1:11" x14ac:dyDescent="0.25">
      <c r="A1" s="71"/>
      <c r="B1" s="71"/>
      <c r="C1" s="71"/>
      <c r="D1" s="3"/>
      <c r="E1" s="4"/>
    </row>
    <row r="2" spans="1:11" ht="38.25" customHeight="1" x14ac:dyDescent="0.25">
      <c r="A2" s="72" t="s">
        <v>90</v>
      </c>
      <c r="B2" s="72"/>
      <c r="C2" s="72"/>
      <c r="D2" s="72"/>
      <c r="E2" s="72"/>
    </row>
    <row r="3" spans="1:11" ht="49.5" customHeight="1" x14ac:dyDescent="0.25">
      <c r="A3" s="72" t="s">
        <v>111</v>
      </c>
      <c r="B3" s="72"/>
      <c r="C3" s="72"/>
      <c r="D3" s="72"/>
      <c r="E3" s="72"/>
    </row>
    <row r="4" spans="1:11" x14ac:dyDescent="0.25">
      <c r="A4" s="38"/>
      <c r="B4" s="38"/>
      <c r="C4" s="38"/>
      <c r="D4" s="38"/>
      <c r="E4" s="38"/>
    </row>
    <row r="5" spans="1:11" ht="15" customHeight="1" x14ac:dyDescent="0.25">
      <c r="A5" s="73" t="s">
        <v>0</v>
      </c>
      <c r="B5" s="75" t="s">
        <v>1</v>
      </c>
      <c r="C5" s="76" t="s">
        <v>2</v>
      </c>
      <c r="D5" s="76" t="s">
        <v>3</v>
      </c>
      <c r="E5" s="76"/>
    </row>
    <row r="6" spans="1:11" ht="25.5" customHeight="1" x14ac:dyDescent="0.25">
      <c r="A6" s="74"/>
      <c r="B6" s="74"/>
      <c r="C6" s="76"/>
      <c r="D6" s="8" t="s">
        <v>6</v>
      </c>
      <c r="E6" s="8" t="s">
        <v>7</v>
      </c>
    </row>
    <row r="7" spans="1:11" x14ac:dyDescent="0.25">
      <c r="A7" s="14">
        <v>1</v>
      </c>
      <c r="B7" s="14">
        <v>2</v>
      </c>
      <c r="C7" s="14">
        <v>3</v>
      </c>
      <c r="D7" s="14">
        <v>4</v>
      </c>
      <c r="E7" s="14">
        <f>1+D7</f>
        <v>5</v>
      </c>
    </row>
    <row r="8" spans="1:11" x14ac:dyDescent="0.25">
      <c r="A8" s="59" t="s">
        <v>8</v>
      </c>
      <c r="B8" s="59" t="s">
        <v>8</v>
      </c>
      <c r="C8" s="11" t="s">
        <v>9</v>
      </c>
      <c r="D8" s="59" t="s">
        <v>8</v>
      </c>
      <c r="E8" s="59" t="s">
        <v>8</v>
      </c>
    </row>
    <row r="9" spans="1:11" ht="28.5" x14ac:dyDescent="0.25">
      <c r="A9" s="10">
        <f>A7+1</f>
        <v>2</v>
      </c>
      <c r="B9" s="10" t="s">
        <v>10</v>
      </c>
      <c r="C9" s="13" t="s">
        <v>26</v>
      </c>
      <c r="D9" s="32" t="s">
        <v>11</v>
      </c>
      <c r="E9" s="32">
        <v>1.7</v>
      </c>
    </row>
    <row r="10" spans="1:11" ht="85.5" x14ac:dyDescent="0.25">
      <c r="A10" s="10">
        <f>A9+1</f>
        <v>3</v>
      </c>
      <c r="B10" s="19" t="s">
        <v>80</v>
      </c>
      <c r="C10" s="12" t="s">
        <v>88</v>
      </c>
      <c r="D10" s="9" t="s">
        <v>39</v>
      </c>
      <c r="E10" s="39">
        <f>1510*0.25</f>
        <v>378</v>
      </c>
    </row>
    <row r="11" spans="1:11" ht="42.75" x14ac:dyDescent="0.25">
      <c r="A11" s="10">
        <f t="shared" ref="A11:A13" si="0">A10+1</f>
        <v>4</v>
      </c>
      <c r="B11" s="19" t="s">
        <v>80</v>
      </c>
      <c r="C11" s="12" t="s">
        <v>42</v>
      </c>
      <c r="D11" s="9" t="s">
        <v>39</v>
      </c>
      <c r="E11" s="39">
        <f>E10</f>
        <v>378</v>
      </c>
    </row>
    <row r="12" spans="1:11" s="2" customFormat="1" x14ac:dyDescent="0.25">
      <c r="A12" s="10">
        <f t="shared" si="0"/>
        <v>5</v>
      </c>
      <c r="B12" s="19" t="s">
        <v>80</v>
      </c>
      <c r="C12" s="12" t="s">
        <v>43</v>
      </c>
      <c r="D12" s="32" t="s">
        <v>16</v>
      </c>
      <c r="E12" s="32">
        <v>12</v>
      </c>
      <c r="F12" s="46"/>
      <c r="G12" s="46"/>
      <c r="H12" s="46"/>
      <c r="I12" s="46"/>
      <c r="J12" s="46"/>
      <c r="K12" s="46"/>
    </row>
    <row r="13" spans="1:11" s="2" customFormat="1" x14ac:dyDescent="0.25">
      <c r="A13" s="10">
        <f t="shared" si="0"/>
        <v>6</v>
      </c>
      <c r="B13" s="19" t="s">
        <v>80</v>
      </c>
      <c r="C13" s="12" t="s">
        <v>44</v>
      </c>
      <c r="D13" s="32" t="s">
        <v>16</v>
      </c>
      <c r="E13" s="32">
        <v>15</v>
      </c>
      <c r="F13" s="46"/>
      <c r="G13" s="46"/>
      <c r="H13" s="46"/>
      <c r="I13" s="46"/>
      <c r="J13" s="46"/>
      <c r="K13" s="46"/>
    </row>
    <row r="14" spans="1:11" s="2" customFormat="1" x14ac:dyDescent="0.25">
      <c r="A14" s="59" t="s">
        <v>8</v>
      </c>
      <c r="B14" s="59" t="s">
        <v>8</v>
      </c>
      <c r="C14" s="59" t="s">
        <v>12</v>
      </c>
      <c r="D14" s="59" t="s">
        <v>8</v>
      </c>
      <c r="E14" s="59" t="s">
        <v>8</v>
      </c>
    </row>
    <row r="15" spans="1:11" ht="28.5" x14ac:dyDescent="0.25">
      <c r="A15" s="15">
        <f>A13+1</f>
        <v>7</v>
      </c>
      <c r="B15" s="15" t="s">
        <v>13</v>
      </c>
      <c r="C15" s="23" t="s">
        <v>107</v>
      </c>
      <c r="D15" s="9" t="s">
        <v>14</v>
      </c>
      <c r="E15" s="34">
        <v>3</v>
      </c>
    </row>
    <row r="16" spans="1:11" s="2" customFormat="1" ht="39" customHeight="1" x14ac:dyDescent="0.25">
      <c r="A16" s="15">
        <f>A15+1</f>
        <v>8</v>
      </c>
      <c r="B16" s="15" t="s">
        <v>46</v>
      </c>
      <c r="C16" s="16" t="s">
        <v>45</v>
      </c>
      <c r="D16" s="9" t="s">
        <v>14</v>
      </c>
      <c r="E16" s="34">
        <f>1200+950</f>
        <v>2150</v>
      </c>
    </row>
    <row r="17" spans="1:5" ht="42.75" x14ac:dyDescent="0.25">
      <c r="A17" s="10">
        <f t="shared" ref="A17" si="1">A16+1</f>
        <v>9</v>
      </c>
      <c r="B17" s="10" t="s">
        <v>82</v>
      </c>
      <c r="C17" s="60" t="s">
        <v>103</v>
      </c>
      <c r="D17" s="9" t="s">
        <v>14</v>
      </c>
      <c r="E17" s="9">
        <v>2</v>
      </c>
    </row>
    <row r="18" spans="1:5" s="1" customFormat="1" x14ac:dyDescent="0.2">
      <c r="A18" s="59" t="s">
        <v>8</v>
      </c>
      <c r="B18" s="59" t="s">
        <v>8</v>
      </c>
      <c r="C18" s="59" t="s">
        <v>17</v>
      </c>
      <c r="D18" s="59" t="s">
        <v>8</v>
      </c>
      <c r="E18" s="59" t="s">
        <v>8</v>
      </c>
    </row>
    <row r="19" spans="1:5" s="1" customFormat="1" ht="28.5" x14ac:dyDescent="0.2">
      <c r="A19" s="9">
        <f>A16+1</f>
        <v>9</v>
      </c>
      <c r="B19" s="14" t="s">
        <v>18</v>
      </c>
      <c r="C19" s="13" t="s">
        <v>110</v>
      </c>
      <c r="D19" s="9" t="s">
        <v>39</v>
      </c>
      <c r="E19" s="39">
        <f>E23+E24</f>
        <v>3619</v>
      </c>
    </row>
    <row r="20" spans="1:5" s="1" customFormat="1" ht="28.5" x14ac:dyDescent="0.2">
      <c r="A20" s="9">
        <f>A19+1</f>
        <v>10</v>
      </c>
      <c r="B20" s="14" t="s">
        <v>18</v>
      </c>
      <c r="C20" s="13" t="s">
        <v>109</v>
      </c>
      <c r="D20" s="9" t="s">
        <v>39</v>
      </c>
      <c r="E20" s="34">
        <f>E25</f>
        <v>810</v>
      </c>
    </row>
    <row r="21" spans="1:5" s="1" customFormat="1" ht="28.5" x14ac:dyDescent="0.2">
      <c r="A21" s="9">
        <f t="shared" ref="A21:A33" si="2">A20+1</f>
        <v>11</v>
      </c>
      <c r="B21" s="14" t="s">
        <v>18</v>
      </c>
      <c r="C21" s="13" t="s">
        <v>87</v>
      </c>
      <c r="D21" s="9" t="s">
        <v>39</v>
      </c>
      <c r="E21" s="34">
        <f>E35</f>
        <v>2690</v>
      </c>
    </row>
    <row r="22" spans="1:5" s="1" customFormat="1" ht="75.75" customHeight="1" x14ac:dyDescent="0.2">
      <c r="A22" s="9">
        <f t="shared" si="2"/>
        <v>12</v>
      </c>
      <c r="B22" s="14" t="s">
        <v>18</v>
      </c>
      <c r="C22" s="13" t="s">
        <v>84</v>
      </c>
      <c r="D22" s="9" t="s">
        <v>39</v>
      </c>
      <c r="E22" s="39">
        <f>E19+E20+E21</f>
        <v>7119</v>
      </c>
    </row>
    <row r="23" spans="1:5" s="2" customFormat="1" ht="33" customHeight="1" x14ac:dyDescent="0.25">
      <c r="A23" s="9">
        <f t="shared" si="2"/>
        <v>13</v>
      </c>
      <c r="B23" s="10" t="s">
        <v>20</v>
      </c>
      <c r="C23" s="13" t="s">
        <v>92</v>
      </c>
      <c r="D23" s="32" t="s">
        <v>39</v>
      </c>
      <c r="E23" s="39">
        <f>1615*1.5+E44</f>
        <v>2442</v>
      </c>
    </row>
    <row r="24" spans="1:5" s="2" customFormat="1" ht="16.5" x14ac:dyDescent="0.25">
      <c r="A24" s="9">
        <f t="shared" si="2"/>
        <v>14</v>
      </c>
      <c r="B24" s="10" t="s">
        <v>20</v>
      </c>
      <c r="C24" s="13" t="s">
        <v>93</v>
      </c>
      <c r="D24" s="32" t="s">
        <v>39</v>
      </c>
      <c r="E24" s="32">
        <f>E27+E26*1.5</f>
        <v>1177</v>
      </c>
    </row>
    <row r="25" spans="1:5" s="2" customFormat="1" ht="16.5" x14ac:dyDescent="0.25">
      <c r="A25" s="9">
        <f t="shared" si="2"/>
        <v>15</v>
      </c>
      <c r="B25" s="10" t="s">
        <v>20</v>
      </c>
      <c r="C25" s="13" t="s">
        <v>94</v>
      </c>
      <c r="D25" s="32" t="s">
        <v>39</v>
      </c>
      <c r="E25" s="32">
        <f>E41</f>
        <v>810</v>
      </c>
    </row>
    <row r="26" spans="1:5" s="4" customFormat="1" ht="28.5" x14ac:dyDescent="0.2">
      <c r="A26" s="9">
        <f t="shared" si="2"/>
        <v>16</v>
      </c>
      <c r="B26" s="14" t="s">
        <v>19</v>
      </c>
      <c r="C26" s="18" t="s">
        <v>65</v>
      </c>
      <c r="D26" s="9" t="s">
        <v>39</v>
      </c>
      <c r="E26" s="34">
        <f>E39*1.2</f>
        <v>654</v>
      </c>
    </row>
    <row r="27" spans="1:5" s="1" customFormat="1" ht="28.5" x14ac:dyDescent="0.2">
      <c r="A27" s="9">
        <f t="shared" si="2"/>
        <v>17</v>
      </c>
      <c r="B27" s="14" t="s">
        <v>19</v>
      </c>
      <c r="C27" s="18" t="s">
        <v>95</v>
      </c>
      <c r="D27" s="9" t="s">
        <v>39</v>
      </c>
      <c r="E27" s="37">
        <f>E42</f>
        <v>196</v>
      </c>
    </row>
    <row r="28" spans="1:5" s="1" customFormat="1" ht="42.75" x14ac:dyDescent="0.2">
      <c r="A28" s="9">
        <f t="shared" si="2"/>
        <v>18</v>
      </c>
      <c r="B28" s="14" t="s">
        <v>19</v>
      </c>
      <c r="C28" s="18" t="s">
        <v>85</v>
      </c>
      <c r="D28" s="9" t="s">
        <v>39</v>
      </c>
      <c r="E28" s="37">
        <f>1615*1.24+E44</f>
        <v>2022</v>
      </c>
    </row>
    <row r="29" spans="1:5" s="1" customFormat="1" ht="28.5" x14ac:dyDescent="0.2">
      <c r="A29" s="9">
        <f t="shared" si="2"/>
        <v>19</v>
      </c>
      <c r="B29" s="14" t="s">
        <v>113</v>
      </c>
      <c r="C29" s="18" t="s">
        <v>97</v>
      </c>
      <c r="D29" s="9" t="s">
        <v>39</v>
      </c>
      <c r="E29" s="34">
        <f>E43</f>
        <v>121</v>
      </c>
    </row>
    <row r="30" spans="1:5" s="3" customFormat="1" ht="23.25" customHeight="1" x14ac:dyDescent="0.2">
      <c r="A30" s="9">
        <f t="shared" si="2"/>
        <v>20</v>
      </c>
      <c r="B30" s="14" t="s">
        <v>21</v>
      </c>
      <c r="C30" s="18" t="s">
        <v>27</v>
      </c>
      <c r="D30" s="9" t="s">
        <v>39</v>
      </c>
      <c r="E30" s="37">
        <f>E26+E28-19</f>
        <v>2657</v>
      </c>
    </row>
    <row r="31" spans="1:5" s="3" customFormat="1" ht="16.5" x14ac:dyDescent="0.2">
      <c r="A31" s="9">
        <f t="shared" si="2"/>
        <v>21</v>
      </c>
      <c r="B31" s="14" t="s">
        <v>21</v>
      </c>
      <c r="C31" s="16" t="s">
        <v>28</v>
      </c>
      <c r="D31" s="9" t="s">
        <v>39</v>
      </c>
      <c r="E31" s="37">
        <f>E30</f>
        <v>2657</v>
      </c>
    </row>
    <row r="32" spans="1:5" s="3" customFormat="1" ht="28.5" x14ac:dyDescent="0.2">
      <c r="A32" s="9">
        <f t="shared" si="2"/>
        <v>22</v>
      </c>
      <c r="B32" s="14" t="s">
        <v>21</v>
      </c>
      <c r="C32" s="18" t="s">
        <v>29</v>
      </c>
      <c r="D32" s="9" t="s">
        <v>39</v>
      </c>
      <c r="E32" s="37">
        <f>E36+E38</f>
        <v>15431</v>
      </c>
    </row>
    <row r="33" spans="1:5" s="3" customFormat="1" ht="16.5" x14ac:dyDescent="0.2">
      <c r="A33" s="9">
        <f t="shared" si="2"/>
        <v>23</v>
      </c>
      <c r="B33" s="14" t="s">
        <v>21</v>
      </c>
      <c r="C33" s="16" t="s">
        <v>40</v>
      </c>
      <c r="D33" s="9" t="s">
        <v>39</v>
      </c>
      <c r="E33" s="37">
        <f>E32</f>
        <v>15431</v>
      </c>
    </row>
    <row r="34" spans="1:5" s="2" customFormat="1" x14ac:dyDescent="0.25">
      <c r="A34" s="59" t="s">
        <v>8</v>
      </c>
      <c r="B34" s="59" t="s">
        <v>8</v>
      </c>
      <c r="C34" s="11" t="s">
        <v>22</v>
      </c>
      <c r="D34" s="59" t="s">
        <v>8</v>
      </c>
      <c r="E34" s="59" t="s">
        <v>8</v>
      </c>
    </row>
    <row r="35" spans="1:5" s="2" customFormat="1" ht="42.75" x14ac:dyDescent="0.25">
      <c r="A35" s="10">
        <f>A33+1</f>
        <v>24</v>
      </c>
      <c r="B35" s="10" t="s">
        <v>30</v>
      </c>
      <c r="C35" s="13" t="s">
        <v>81</v>
      </c>
      <c r="D35" s="32" t="s">
        <v>39</v>
      </c>
      <c r="E35" s="32">
        <v>2690</v>
      </c>
    </row>
    <row r="36" spans="1:5" ht="42.75" x14ac:dyDescent="0.25">
      <c r="A36" s="10">
        <f>A35+1</f>
        <v>25</v>
      </c>
      <c r="B36" s="10" t="s">
        <v>23</v>
      </c>
      <c r="C36" s="13" t="s">
        <v>67</v>
      </c>
      <c r="D36" s="32" t="s">
        <v>39</v>
      </c>
      <c r="E36" s="39">
        <f>6908</f>
        <v>6908</v>
      </c>
    </row>
    <row r="37" spans="1:5" s="2" customFormat="1" ht="42.75" x14ac:dyDescent="0.25">
      <c r="A37" s="10">
        <f t="shared" ref="A37:A44" si="3">A36+1</f>
        <v>26</v>
      </c>
      <c r="B37" s="10" t="s">
        <v>23</v>
      </c>
      <c r="C37" s="13" t="s">
        <v>66</v>
      </c>
      <c r="D37" s="32" t="s">
        <v>39</v>
      </c>
      <c r="E37" s="39">
        <f>1615*1.05</f>
        <v>1696</v>
      </c>
    </row>
    <row r="38" spans="1:5" s="2" customFormat="1" ht="42.75" x14ac:dyDescent="0.25">
      <c r="A38" s="10">
        <f t="shared" si="3"/>
        <v>27</v>
      </c>
      <c r="B38" s="10" t="s">
        <v>23</v>
      </c>
      <c r="C38" s="13" t="s">
        <v>49</v>
      </c>
      <c r="D38" s="32" t="s">
        <v>39</v>
      </c>
      <c r="E38" s="32">
        <f>6908+1615</f>
        <v>8523</v>
      </c>
    </row>
    <row r="39" spans="1:5" s="2" customFormat="1" ht="42.75" x14ac:dyDescent="0.25">
      <c r="A39" s="10">
        <f t="shared" si="3"/>
        <v>28</v>
      </c>
      <c r="B39" s="10" t="s">
        <v>23</v>
      </c>
      <c r="C39" s="13" t="s">
        <v>50</v>
      </c>
      <c r="D39" s="32" t="s">
        <v>39</v>
      </c>
      <c r="E39" s="32">
        <v>545</v>
      </c>
    </row>
    <row r="40" spans="1:5" s="2" customFormat="1" ht="42.75" x14ac:dyDescent="0.25">
      <c r="A40" s="10">
        <f t="shared" si="3"/>
        <v>29</v>
      </c>
      <c r="B40" s="10" t="s">
        <v>48</v>
      </c>
      <c r="C40" s="13" t="s">
        <v>91</v>
      </c>
      <c r="D40" s="32" t="s">
        <v>39</v>
      </c>
      <c r="E40" s="39">
        <f>1615+1507*0.5</f>
        <v>2369</v>
      </c>
    </row>
    <row r="41" spans="1:5" s="2" customFormat="1" ht="28.5" x14ac:dyDescent="0.25">
      <c r="A41" s="10">
        <f t="shared" si="3"/>
        <v>30</v>
      </c>
      <c r="B41" s="10" t="s">
        <v>47</v>
      </c>
      <c r="C41" s="13" t="s">
        <v>96</v>
      </c>
      <c r="D41" s="32" t="s">
        <v>39</v>
      </c>
      <c r="E41" s="32">
        <v>810</v>
      </c>
    </row>
    <row r="42" spans="1:5" ht="42.75" x14ac:dyDescent="0.25">
      <c r="A42" s="10">
        <f t="shared" si="3"/>
        <v>31</v>
      </c>
      <c r="B42" s="10" t="s">
        <v>47</v>
      </c>
      <c r="C42" s="13" t="s">
        <v>98</v>
      </c>
      <c r="D42" s="32" t="s">
        <v>39</v>
      </c>
      <c r="E42" s="32">
        <v>196</v>
      </c>
    </row>
    <row r="43" spans="1:5" ht="42.75" x14ac:dyDescent="0.25">
      <c r="A43" s="10">
        <f t="shared" si="3"/>
        <v>32</v>
      </c>
      <c r="B43" s="10" t="s">
        <v>47</v>
      </c>
      <c r="C43" s="13" t="s">
        <v>99</v>
      </c>
      <c r="D43" s="32" t="s">
        <v>39</v>
      </c>
      <c r="E43" s="32">
        <v>121</v>
      </c>
    </row>
    <row r="44" spans="1:5" s="2" customFormat="1" ht="42.75" x14ac:dyDescent="0.25">
      <c r="A44" s="10">
        <f t="shared" si="3"/>
        <v>33</v>
      </c>
      <c r="B44" s="10" t="s">
        <v>73</v>
      </c>
      <c r="C44" s="13" t="s">
        <v>72</v>
      </c>
      <c r="D44" s="32" t="s">
        <v>39</v>
      </c>
      <c r="E44" s="32">
        <v>19</v>
      </c>
    </row>
    <row r="45" spans="1:5" x14ac:dyDescent="0.25">
      <c r="A45" s="59" t="s">
        <v>8</v>
      </c>
      <c r="B45" s="59" t="s">
        <v>8</v>
      </c>
      <c r="C45" s="11" t="s">
        <v>69</v>
      </c>
      <c r="D45" s="59" t="s">
        <v>8</v>
      </c>
      <c r="E45" s="59" t="s">
        <v>8</v>
      </c>
    </row>
    <row r="46" spans="1:5" ht="42.75" x14ac:dyDescent="0.25">
      <c r="A46" s="10">
        <f>A44+1</f>
        <v>34</v>
      </c>
      <c r="B46" s="33" t="s">
        <v>70</v>
      </c>
      <c r="C46" s="45" t="s">
        <v>86</v>
      </c>
      <c r="D46" s="20" t="s">
        <v>71</v>
      </c>
      <c r="E46" s="9">
        <f>250*0.5*0.15</f>
        <v>18.75</v>
      </c>
    </row>
    <row r="47" spans="1:5" s="2" customFormat="1" x14ac:dyDescent="0.25">
      <c r="A47" s="59" t="s">
        <v>8</v>
      </c>
      <c r="B47" s="59" t="s">
        <v>8</v>
      </c>
      <c r="C47" s="11" t="s">
        <v>57</v>
      </c>
      <c r="D47" s="59" t="s">
        <v>8</v>
      </c>
      <c r="E47" s="59" t="s">
        <v>8</v>
      </c>
    </row>
    <row r="48" spans="1:5" s="2" customFormat="1" ht="28.5" x14ac:dyDescent="0.25">
      <c r="A48" s="9">
        <f>A46+1</f>
        <v>35</v>
      </c>
      <c r="B48" s="10" t="s">
        <v>59</v>
      </c>
      <c r="C48" s="36" t="s">
        <v>58</v>
      </c>
      <c r="D48" s="32" t="s">
        <v>39</v>
      </c>
      <c r="E48" s="56">
        <v>40</v>
      </c>
    </row>
    <row r="49" spans="1:5" s="2" customFormat="1" x14ac:dyDescent="0.25">
      <c r="A49" s="59" t="s">
        <v>8</v>
      </c>
      <c r="B49" s="59" t="s">
        <v>8</v>
      </c>
      <c r="C49" s="11" t="s">
        <v>60</v>
      </c>
      <c r="D49" s="59" t="s">
        <v>8</v>
      </c>
      <c r="E49" s="59" t="s">
        <v>8</v>
      </c>
    </row>
    <row r="50" spans="1:5" s="2" customFormat="1" ht="28.5" x14ac:dyDescent="0.25">
      <c r="A50" s="10">
        <f>A48+1</f>
        <v>36</v>
      </c>
      <c r="B50" s="10" t="s">
        <v>24</v>
      </c>
      <c r="C50" s="36" t="s">
        <v>61</v>
      </c>
      <c r="D50" s="9" t="s">
        <v>16</v>
      </c>
      <c r="E50" s="9">
        <v>26</v>
      </c>
    </row>
    <row r="51" spans="1:5" s="2" customFormat="1" x14ac:dyDescent="0.25">
      <c r="A51" s="10">
        <f>A50+1</f>
        <v>37</v>
      </c>
      <c r="B51" s="10" t="s">
        <v>24</v>
      </c>
      <c r="C51" s="36" t="s">
        <v>62</v>
      </c>
      <c r="D51" s="9" t="s">
        <v>16</v>
      </c>
      <c r="E51" s="9">
        <v>17</v>
      </c>
    </row>
    <row r="52" spans="1:5" s="2" customFormat="1" ht="28.5" x14ac:dyDescent="0.25">
      <c r="A52" s="10">
        <f t="shared" ref="A52:A53" si="4">A51+1</f>
        <v>38</v>
      </c>
      <c r="B52" s="10" t="s">
        <v>24</v>
      </c>
      <c r="C52" s="36" t="s">
        <v>74</v>
      </c>
      <c r="D52" s="9" t="s">
        <v>16</v>
      </c>
      <c r="E52" s="9">
        <v>4</v>
      </c>
    </row>
    <row r="53" spans="1:5" s="2" customFormat="1" ht="28.5" x14ac:dyDescent="0.25">
      <c r="A53" s="10">
        <f t="shared" si="4"/>
        <v>39</v>
      </c>
      <c r="B53" s="10" t="s">
        <v>64</v>
      </c>
      <c r="C53" s="36" t="s">
        <v>63</v>
      </c>
      <c r="D53" s="9" t="s">
        <v>41</v>
      </c>
      <c r="E53" s="9">
        <v>2</v>
      </c>
    </row>
    <row r="54" spans="1:5" s="2" customFormat="1" ht="30" x14ac:dyDescent="0.25">
      <c r="A54" s="59" t="s">
        <v>8</v>
      </c>
      <c r="B54" s="59" t="s">
        <v>8</v>
      </c>
      <c r="C54" s="11" t="s">
        <v>83</v>
      </c>
      <c r="D54" s="59" t="s">
        <v>8</v>
      </c>
      <c r="E54" s="59" t="s">
        <v>8</v>
      </c>
    </row>
    <row r="55" spans="1:5" s="2" customFormat="1" ht="28.5" x14ac:dyDescent="0.25">
      <c r="A55" s="10">
        <f>A53+1</f>
        <v>40</v>
      </c>
      <c r="B55" s="10" t="s">
        <v>114</v>
      </c>
      <c r="C55" s="49" t="s">
        <v>108</v>
      </c>
      <c r="D55" s="9" t="s">
        <v>14</v>
      </c>
      <c r="E55" s="9">
        <v>32</v>
      </c>
    </row>
    <row r="56" spans="1:5" s="2" customFormat="1" ht="28.5" x14ac:dyDescent="0.25">
      <c r="A56" s="10">
        <f>A55+1</f>
        <v>41</v>
      </c>
      <c r="B56" s="10" t="s">
        <v>100</v>
      </c>
      <c r="C56" s="13" t="s">
        <v>101</v>
      </c>
      <c r="D56" s="32" t="s">
        <v>14</v>
      </c>
      <c r="E56" s="32">
        <v>32</v>
      </c>
    </row>
    <row r="57" spans="1:5" s="2" customFormat="1" x14ac:dyDescent="0.25">
      <c r="A57" s="59" t="s">
        <v>8</v>
      </c>
      <c r="B57" s="59" t="s">
        <v>8</v>
      </c>
      <c r="C57" s="11" t="s">
        <v>51</v>
      </c>
      <c r="D57" s="59" t="s">
        <v>8</v>
      </c>
      <c r="E57" s="59" t="s">
        <v>8</v>
      </c>
    </row>
    <row r="58" spans="1:5" s="4" customFormat="1" ht="42.75" x14ac:dyDescent="0.2">
      <c r="A58" s="14">
        <f>A56+1</f>
        <v>42</v>
      </c>
      <c r="B58" s="14" t="s">
        <v>56</v>
      </c>
      <c r="C58" s="16" t="s">
        <v>52</v>
      </c>
      <c r="D58" s="9" t="s">
        <v>14</v>
      </c>
      <c r="E58" s="9">
        <v>355</v>
      </c>
    </row>
    <row r="59" spans="1:5" s="4" customFormat="1" ht="42.75" x14ac:dyDescent="0.2">
      <c r="A59" s="14">
        <f>A58+1</f>
        <v>43</v>
      </c>
      <c r="B59" s="14" t="s">
        <v>56</v>
      </c>
      <c r="C59" s="16" t="s">
        <v>53</v>
      </c>
      <c r="D59" s="9" t="s">
        <v>14</v>
      </c>
      <c r="E59" s="9">
        <v>145</v>
      </c>
    </row>
    <row r="60" spans="1:5" s="1" customFormat="1" ht="42.75" x14ac:dyDescent="0.2">
      <c r="A60" s="14">
        <f>A59+1</f>
        <v>44</v>
      </c>
      <c r="B60" s="14" t="s">
        <v>56</v>
      </c>
      <c r="C60" s="16" t="s">
        <v>102</v>
      </c>
      <c r="D60" s="9" t="s">
        <v>14</v>
      </c>
      <c r="E60" s="9">
        <v>245</v>
      </c>
    </row>
    <row r="61" spans="1:5" s="4" customFormat="1" ht="28.5" x14ac:dyDescent="0.2">
      <c r="A61" s="14">
        <f>A59+1</f>
        <v>44</v>
      </c>
      <c r="B61" s="14" t="s">
        <v>55</v>
      </c>
      <c r="C61" s="16" t="s">
        <v>54</v>
      </c>
      <c r="D61" s="9" t="s">
        <v>14</v>
      </c>
      <c r="E61" s="9">
        <v>450</v>
      </c>
    </row>
    <row r="62" spans="1:5" s="1" customFormat="1" x14ac:dyDescent="0.2">
      <c r="A62" s="59" t="s">
        <v>8</v>
      </c>
      <c r="B62" s="59" t="s">
        <v>8</v>
      </c>
      <c r="C62" s="59" t="s">
        <v>25</v>
      </c>
      <c r="D62" s="59" t="s">
        <v>8</v>
      </c>
      <c r="E62" s="59" t="s">
        <v>8</v>
      </c>
    </row>
    <row r="63" spans="1:5" x14ac:dyDescent="0.25">
      <c r="A63" s="10">
        <f>A61+1</f>
        <v>45</v>
      </c>
      <c r="B63" s="10" t="s">
        <v>10</v>
      </c>
      <c r="C63" s="13" t="s">
        <v>68</v>
      </c>
      <c r="D63" s="32" t="s">
        <v>11</v>
      </c>
      <c r="E63" s="32">
        <v>1.7</v>
      </c>
    </row>
    <row r="64" spans="1:5" s="1" customFormat="1" ht="28.5" x14ac:dyDescent="0.2">
      <c r="A64" s="14">
        <f t="shared" ref="A64:A65" si="5">A63+1</f>
        <v>46</v>
      </c>
      <c r="B64" s="14" t="s">
        <v>104</v>
      </c>
      <c r="C64" s="16" t="s">
        <v>105</v>
      </c>
      <c r="D64" s="9" t="s">
        <v>16</v>
      </c>
      <c r="E64" s="9">
        <v>1</v>
      </c>
    </row>
    <row r="65" spans="1:5" s="2" customFormat="1" x14ac:dyDescent="0.25">
      <c r="A65" s="14">
        <f t="shared" si="5"/>
        <v>47</v>
      </c>
      <c r="B65" s="14" t="s">
        <v>104</v>
      </c>
      <c r="C65" s="64" t="s">
        <v>106</v>
      </c>
      <c r="D65" s="9" t="s">
        <v>16</v>
      </c>
      <c r="E65" s="32">
        <v>3</v>
      </c>
    </row>
    <row r="66" spans="1:5" x14ac:dyDescent="0.25">
      <c r="A66" s="40"/>
      <c r="B66" s="40"/>
      <c r="C66" s="40"/>
      <c r="D66" s="40"/>
      <c r="E66" s="40"/>
    </row>
    <row r="67" spans="1:5" x14ac:dyDescent="0.25">
      <c r="A67" s="40"/>
      <c r="B67" s="40"/>
      <c r="C67" s="40"/>
      <c r="D67" s="40"/>
      <c r="E67" s="40"/>
    </row>
    <row r="68" spans="1:5" x14ac:dyDescent="0.25">
      <c r="A68" s="40"/>
      <c r="B68" s="40"/>
      <c r="C68" s="40"/>
      <c r="D68" s="40"/>
      <c r="E68" s="40"/>
    </row>
    <row r="69" spans="1:5" x14ac:dyDescent="0.25">
      <c r="A69" s="40"/>
      <c r="B69" s="40"/>
      <c r="C69" s="40"/>
      <c r="D69" s="40"/>
      <c r="E69" s="40"/>
    </row>
    <row r="70" spans="1:5" x14ac:dyDescent="0.25">
      <c r="A70" s="40"/>
      <c r="B70" s="40"/>
      <c r="C70" s="40"/>
      <c r="D70" s="40"/>
      <c r="E70" s="40"/>
    </row>
    <row r="71" spans="1:5" x14ac:dyDescent="0.25">
      <c r="A71" s="40"/>
      <c r="B71" s="40"/>
      <c r="C71" s="40"/>
      <c r="D71" s="40"/>
      <c r="E71" s="40"/>
    </row>
    <row r="72" spans="1:5" x14ac:dyDescent="0.25">
      <c r="A72" s="40"/>
      <c r="B72" s="40"/>
      <c r="C72" s="40"/>
      <c r="D72" s="40"/>
      <c r="E72" s="40"/>
    </row>
    <row r="73" spans="1:5" x14ac:dyDescent="0.25">
      <c r="A73" s="40"/>
      <c r="B73" s="40"/>
      <c r="C73" s="40"/>
      <c r="D73" s="40"/>
      <c r="E73" s="40"/>
    </row>
    <row r="74" spans="1:5" x14ac:dyDescent="0.25">
      <c r="A74" s="40"/>
      <c r="B74" s="40"/>
      <c r="C74" s="40"/>
      <c r="D74" s="40"/>
      <c r="E74" s="40"/>
    </row>
    <row r="75" spans="1:5" x14ac:dyDescent="0.25">
      <c r="A75" s="40"/>
      <c r="B75" s="40"/>
      <c r="C75" s="40"/>
      <c r="D75" s="40"/>
      <c r="E75" s="40"/>
    </row>
    <row r="76" spans="1:5" x14ac:dyDescent="0.25">
      <c r="A76" s="40"/>
      <c r="B76" s="40"/>
      <c r="C76" s="40"/>
      <c r="D76" s="40"/>
      <c r="E76" s="40"/>
    </row>
    <row r="77" spans="1:5" x14ac:dyDescent="0.25">
      <c r="A77" s="40"/>
      <c r="B77" s="40"/>
      <c r="C77" s="40"/>
      <c r="D77" s="40"/>
      <c r="E77" s="40"/>
    </row>
    <row r="78" spans="1:5" x14ac:dyDescent="0.25">
      <c r="A78" s="40"/>
      <c r="B78" s="40"/>
      <c r="C78" s="40"/>
      <c r="D78" s="40"/>
      <c r="E78" s="40"/>
    </row>
    <row r="79" spans="1:5" x14ac:dyDescent="0.25">
      <c r="A79" s="40"/>
      <c r="B79" s="40"/>
      <c r="C79" s="40"/>
      <c r="D79" s="40"/>
      <c r="E79" s="40"/>
    </row>
    <row r="80" spans="1:5" x14ac:dyDescent="0.25">
      <c r="A80" s="40"/>
      <c r="B80" s="40"/>
      <c r="C80" s="40"/>
      <c r="D80" s="40"/>
      <c r="E80" s="40"/>
    </row>
    <row r="81" spans="1:5" x14ac:dyDescent="0.25">
      <c r="A81" s="40"/>
      <c r="B81" s="40"/>
      <c r="C81" s="40"/>
      <c r="D81" s="40"/>
      <c r="E81" s="40"/>
    </row>
    <row r="82" spans="1:5" x14ac:dyDescent="0.25">
      <c r="A82" s="40"/>
      <c r="B82" s="40"/>
      <c r="C82" s="40"/>
      <c r="D82" s="40"/>
      <c r="E82" s="40"/>
    </row>
    <row r="83" spans="1:5" x14ac:dyDescent="0.25">
      <c r="A83" s="40"/>
      <c r="B83" s="40"/>
      <c r="C83" s="40"/>
      <c r="D83" s="40"/>
      <c r="E83" s="40"/>
    </row>
    <row r="84" spans="1:5" x14ac:dyDescent="0.25">
      <c r="A84" s="40"/>
      <c r="B84" s="40"/>
      <c r="C84" s="40"/>
      <c r="D84" s="40"/>
      <c r="E84" s="40"/>
    </row>
    <row r="85" spans="1:5" x14ac:dyDescent="0.25">
      <c r="A85" s="40"/>
      <c r="B85" s="40"/>
      <c r="C85" s="40"/>
      <c r="D85" s="40"/>
      <c r="E85" s="40"/>
    </row>
    <row r="86" spans="1:5" x14ac:dyDescent="0.25">
      <c r="A86" s="40"/>
      <c r="B86" s="40"/>
      <c r="C86" s="40"/>
      <c r="D86" s="40"/>
      <c r="E86" s="40"/>
    </row>
    <row r="87" spans="1:5" x14ac:dyDescent="0.25">
      <c r="A87" s="40"/>
      <c r="B87" s="40"/>
      <c r="C87" s="40"/>
      <c r="D87" s="40"/>
      <c r="E87" s="40"/>
    </row>
    <row r="88" spans="1:5" x14ac:dyDescent="0.25">
      <c r="A88" s="40"/>
      <c r="B88" s="40"/>
      <c r="C88" s="40"/>
      <c r="D88" s="40"/>
      <c r="E88" s="40"/>
    </row>
    <row r="89" spans="1:5" x14ac:dyDescent="0.25">
      <c r="A89" s="40"/>
      <c r="B89" s="40"/>
      <c r="C89" s="40"/>
      <c r="D89" s="40"/>
      <c r="E89" s="40"/>
    </row>
    <row r="90" spans="1:5" x14ac:dyDescent="0.25">
      <c r="A90" s="40"/>
      <c r="B90" s="40"/>
      <c r="C90" s="40"/>
      <c r="D90" s="40"/>
      <c r="E90" s="40"/>
    </row>
    <row r="91" spans="1:5" x14ac:dyDescent="0.25">
      <c r="A91" s="40"/>
      <c r="B91" s="40"/>
      <c r="C91" s="40"/>
      <c r="D91" s="40"/>
      <c r="E91" s="40"/>
    </row>
    <row r="92" spans="1:5" x14ac:dyDescent="0.25">
      <c r="A92" s="40"/>
      <c r="B92" s="40"/>
      <c r="C92" s="40"/>
      <c r="D92" s="40"/>
      <c r="E92" s="40"/>
    </row>
    <row r="93" spans="1:5" x14ac:dyDescent="0.25">
      <c r="A93" s="40"/>
      <c r="B93" s="40"/>
      <c r="C93" s="40"/>
      <c r="D93" s="40"/>
      <c r="E93" s="40"/>
    </row>
    <row r="94" spans="1:5" x14ac:dyDescent="0.25">
      <c r="A94" s="40"/>
      <c r="B94" s="40"/>
      <c r="C94" s="40"/>
      <c r="D94" s="40"/>
      <c r="E94" s="40"/>
    </row>
    <row r="95" spans="1:5" x14ac:dyDescent="0.25">
      <c r="A95" s="40"/>
      <c r="B95" s="40"/>
      <c r="C95" s="40"/>
      <c r="D95" s="40"/>
      <c r="E95" s="40"/>
    </row>
    <row r="96" spans="1:5" x14ac:dyDescent="0.25">
      <c r="A96" s="40"/>
      <c r="B96" s="40"/>
      <c r="C96" s="40"/>
      <c r="D96" s="40"/>
      <c r="E96" s="40"/>
    </row>
    <row r="97" spans="1:5" x14ac:dyDescent="0.25">
      <c r="A97" s="40"/>
      <c r="B97" s="40"/>
      <c r="C97" s="40"/>
      <c r="D97" s="40"/>
      <c r="E97" s="40"/>
    </row>
    <row r="98" spans="1:5" x14ac:dyDescent="0.25">
      <c r="A98" s="40"/>
      <c r="B98" s="40"/>
      <c r="C98" s="40"/>
      <c r="D98" s="40"/>
      <c r="E98" s="40"/>
    </row>
    <row r="99" spans="1:5" x14ac:dyDescent="0.25">
      <c r="A99" s="40"/>
      <c r="B99" s="40"/>
      <c r="C99" s="40"/>
      <c r="D99" s="40"/>
      <c r="E99" s="40"/>
    </row>
    <row r="100" spans="1:5" x14ac:dyDescent="0.25">
      <c r="A100" s="40"/>
      <c r="B100" s="40"/>
      <c r="C100" s="40"/>
      <c r="D100" s="40"/>
      <c r="E100" s="40"/>
    </row>
    <row r="101" spans="1:5" x14ac:dyDescent="0.25">
      <c r="A101" s="40"/>
      <c r="B101" s="40"/>
      <c r="C101" s="40"/>
      <c r="D101" s="40"/>
      <c r="E101" s="40"/>
    </row>
    <row r="102" spans="1:5" x14ac:dyDescent="0.25">
      <c r="A102" s="40"/>
      <c r="B102" s="40"/>
      <c r="C102" s="40"/>
      <c r="D102" s="40"/>
      <c r="E102" s="40"/>
    </row>
    <row r="103" spans="1:5" x14ac:dyDescent="0.25">
      <c r="A103" s="40"/>
      <c r="B103" s="40"/>
      <c r="C103" s="40"/>
      <c r="D103" s="40"/>
      <c r="E103" s="40"/>
    </row>
    <row r="104" spans="1:5" x14ac:dyDescent="0.25">
      <c r="A104" s="40"/>
      <c r="B104" s="40"/>
      <c r="C104" s="40"/>
      <c r="D104" s="40"/>
      <c r="E104" s="40"/>
    </row>
    <row r="105" spans="1:5" x14ac:dyDescent="0.25">
      <c r="A105" s="40"/>
      <c r="B105" s="40"/>
      <c r="C105" s="40"/>
      <c r="D105" s="40"/>
      <c r="E105" s="40"/>
    </row>
    <row r="106" spans="1:5" x14ac:dyDescent="0.25">
      <c r="A106" s="40"/>
      <c r="B106" s="40"/>
      <c r="C106" s="40"/>
      <c r="D106" s="40"/>
      <c r="E106" s="40"/>
    </row>
    <row r="107" spans="1:5" x14ac:dyDescent="0.25">
      <c r="A107" s="40"/>
      <c r="B107" s="40"/>
      <c r="C107" s="40"/>
      <c r="D107" s="40"/>
      <c r="E107" s="40"/>
    </row>
    <row r="108" spans="1:5" x14ac:dyDescent="0.25">
      <c r="A108" s="40"/>
      <c r="B108" s="40"/>
      <c r="C108" s="40"/>
      <c r="D108" s="40"/>
      <c r="E108" s="40"/>
    </row>
    <row r="109" spans="1:5" x14ac:dyDescent="0.25">
      <c r="A109" s="40"/>
      <c r="B109" s="40"/>
      <c r="C109" s="40"/>
      <c r="D109" s="40"/>
      <c r="E109" s="40"/>
    </row>
    <row r="110" spans="1:5" x14ac:dyDescent="0.25">
      <c r="A110" s="40"/>
      <c r="B110" s="40"/>
      <c r="C110" s="40"/>
      <c r="D110" s="40"/>
      <c r="E110" s="40"/>
    </row>
    <row r="111" spans="1:5" x14ac:dyDescent="0.25">
      <c r="A111" s="40"/>
      <c r="B111" s="40"/>
      <c r="C111" s="40"/>
      <c r="D111" s="40"/>
      <c r="E111" s="40"/>
    </row>
    <row r="112" spans="1:5" x14ac:dyDescent="0.25">
      <c r="A112" s="40"/>
      <c r="B112" s="40"/>
      <c r="C112" s="40"/>
      <c r="D112" s="40"/>
      <c r="E112" s="40"/>
    </row>
    <row r="113" spans="1:5" x14ac:dyDescent="0.25">
      <c r="A113" s="40"/>
      <c r="B113" s="40"/>
      <c r="C113" s="40"/>
      <c r="D113" s="40"/>
      <c r="E113" s="40"/>
    </row>
    <row r="114" spans="1:5" x14ac:dyDescent="0.25">
      <c r="A114" s="40"/>
      <c r="B114" s="40"/>
      <c r="C114" s="40"/>
      <c r="D114" s="40"/>
      <c r="E114" s="40"/>
    </row>
    <row r="115" spans="1:5" x14ac:dyDescent="0.25">
      <c r="A115" s="40"/>
      <c r="B115" s="40"/>
      <c r="C115" s="40"/>
      <c r="D115" s="40"/>
      <c r="E115" s="40"/>
    </row>
    <row r="116" spans="1:5" x14ac:dyDescent="0.25">
      <c r="A116" s="40"/>
      <c r="B116" s="40"/>
      <c r="C116" s="40"/>
      <c r="D116" s="40"/>
      <c r="E116" s="40"/>
    </row>
    <row r="117" spans="1:5" x14ac:dyDescent="0.25">
      <c r="A117" s="40"/>
      <c r="B117" s="40"/>
      <c r="C117" s="40"/>
      <c r="D117" s="40"/>
      <c r="E117" s="40"/>
    </row>
    <row r="118" spans="1:5" x14ac:dyDescent="0.25">
      <c r="A118" s="40"/>
      <c r="B118" s="40"/>
      <c r="C118" s="40"/>
      <c r="D118" s="40"/>
      <c r="E118" s="40"/>
    </row>
    <row r="119" spans="1:5" x14ac:dyDescent="0.25">
      <c r="A119" s="40"/>
      <c r="B119" s="40"/>
      <c r="C119" s="40"/>
      <c r="D119" s="40"/>
      <c r="E119" s="40"/>
    </row>
    <row r="120" spans="1:5" x14ac:dyDescent="0.25">
      <c r="A120" s="40"/>
      <c r="B120" s="40"/>
      <c r="C120" s="40"/>
      <c r="D120" s="40"/>
      <c r="E120" s="40"/>
    </row>
    <row r="121" spans="1:5" x14ac:dyDescent="0.25">
      <c r="A121" s="40"/>
      <c r="B121" s="40"/>
      <c r="C121" s="40"/>
      <c r="D121" s="40"/>
      <c r="E121" s="40"/>
    </row>
    <row r="122" spans="1:5" x14ac:dyDescent="0.25">
      <c r="A122" s="40"/>
      <c r="B122" s="40"/>
      <c r="C122" s="40"/>
      <c r="D122" s="40"/>
      <c r="E122" s="40"/>
    </row>
    <row r="123" spans="1:5" x14ac:dyDescent="0.25">
      <c r="A123" s="40"/>
      <c r="B123" s="40"/>
      <c r="C123" s="40"/>
      <c r="D123" s="40"/>
      <c r="E123" s="40"/>
    </row>
    <row r="124" spans="1:5" x14ac:dyDescent="0.25">
      <c r="A124" s="40"/>
      <c r="B124" s="40"/>
      <c r="C124" s="40"/>
      <c r="D124" s="40"/>
      <c r="E124" s="40"/>
    </row>
    <row r="125" spans="1:5" x14ac:dyDescent="0.25">
      <c r="A125" s="40"/>
      <c r="B125" s="40"/>
      <c r="C125" s="40"/>
      <c r="D125" s="40"/>
      <c r="E125" s="40"/>
    </row>
    <row r="126" spans="1:5" x14ac:dyDescent="0.25">
      <c r="A126" s="40"/>
      <c r="B126" s="40"/>
      <c r="C126" s="40"/>
      <c r="D126" s="40"/>
      <c r="E126" s="40"/>
    </row>
    <row r="127" spans="1:5" x14ac:dyDescent="0.25">
      <c r="A127" s="40"/>
      <c r="B127" s="40"/>
      <c r="C127" s="40"/>
      <c r="D127" s="40"/>
      <c r="E127" s="40"/>
    </row>
    <row r="128" spans="1:5" x14ac:dyDescent="0.25">
      <c r="A128" s="40"/>
      <c r="B128" s="40"/>
      <c r="C128" s="40"/>
      <c r="D128" s="40"/>
      <c r="E128" s="40"/>
    </row>
    <row r="129" spans="1:5" x14ac:dyDescent="0.25">
      <c r="A129" s="40"/>
      <c r="B129" s="40"/>
      <c r="C129" s="40"/>
      <c r="D129" s="40"/>
      <c r="E129" s="40"/>
    </row>
    <row r="130" spans="1:5" x14ac:dyDescent="0.25">
      <c r="A130" s="40"/>
      <c r="B130" s="40"/>
      <c r="C130" s="40"/>
      <c r="D130" s="40"/>
      <c r="E130" s="40"/>
    </row>
    <row r="131" spans="1:5" x14ac:dyDescent="0.25">
      <c r="A131" s="40"/>
      <c r="B131" s="40"/>
      <c r="C131" s="40"/>
      <c r="D131" s="40"/>
      <c r="E131" s="40"/>
    </row>
    <row r="132" spans="1:5" x14ac:dyDescent="0.25">
      <c r="A132" s="40"/>
      <c r="B132" s="40"/>
      <c r="C132" s="40"/>
      <c r="D132" s="40"/>
      <c r="E132" s="40"/>
    </row>
    <row r="133" spans="1:5" x14ac:dyDescent="0.25">
      <c r="A133" s="40"/>
      <c r="B133" s="40"/>
      <c r="C133" s="40"/>
      <c r="D133" s="40"/>
      <c r="E133" s="40"/>
    </row>
    <row r="134" spans="1:5" x14ac:dyDescent="0.25">
      <c r="A134" s="40"/>
      <c r="B134" s="40"/>
      <c r="C134" s="40"/>
      <c r="D134" s="40"/>
      <c r="E134" s="40"/>
    </row>
    <row r="135" spans="1:5" x14ac:dyDescent="0.25">
      <c r="A135" s="40"/>
      <c r="B135" s="40"/>
      <c r="C135" s="40"/>
      <c r="D135" s="40"/>
      <c r="E135" s="40"/>
    </row>
    <row r="136" spans="1:5" x14ac:dyDescent="0.25">
      <c r="A136" s="40"/>
      <c r="B136" s="40"/>
      <c r="C136" s="40"/>
      <c r="D136" s="40"/>
      <c r="E136" s="40"/>
    </row>
    <row r="137" spans="1:5" x14ac:dyDescent="0.25">
      <c r="A137" s="40"/>
      <c r="B137" s="40"/>
      <c r="C137" s="40"/>
      <c r="D137" s="40"/>
      <c r="E137" s="40"/>
    </row>
    <row r="138" spans="1:5" x14ac:dyDescent="0.25">
      <c r="A138" s="40"/>
      <c r="B138" s="40"/>
      <c r="C138" s="40"/>
      <c r="D138" s="40"/>
      <c r="E138" s="40"/>
    </row>
    <row r="139" spans="1:5" x14ac:dyDescent="0.25">
      <c r="A139" s="40"/>
      <c r="B139" s="40"/>
      <c r="C139" s="40"/>
      <c r="D139" s="40"/>
      <c r="E139" s="40"/>
    </row>
    <row r="140" spans="1:5" x14ac:dyDescent="0.25">
      <c r="A140" s="40"/>
      <c r="B140" s="40"/>
      <c r="C140" s="40"/>
      <c r="D140" s="40"/>
      <c r="E140" s="40"/>
    </row>
    <row r="141" spans="1:5" x14ac:dyDescent="0.25">
      <c r="A141" s="40"/>
      <c r="B141" s="40"/>
      <c r="C141" s="40"/>
      <c r="D141" s="40"/>
      <c r="E141" s="40"/>
    </row>
    <row r="142" spans="1:5" x14ac:dyDescent="0.25">
      <c r="A142" s="40"/>
      <c r="B142" s="40"/>
      <c r="C142" s="40"/>
      <c r="D142" s="40"/>
      <c r="E142" s="40"/>
    </row>
    <row r="143" spans="1:5" x14ac:dyDescent="0.25">
      <c r="A143" s="40"/>
      <c r="B143" s="40"/>
      <c r="C143" s="40"/>
      <c r="D143" s="40"/>
      <c r="E143" s="40"/>
    </row>
    <row r="144" spans="1:5" x14ac:dyDescent="0.25">
      <c r="A144" s="40"/>
      <c r="B144" s="40"/>
      <c r="C144" s="40"/>
      <c r="D144" s="40"/>
      <c r="E144" s="40"/>
    </row>
    <row r="145" spans="1:5" x14ac:dyDescent="0.25">
      <c r="A145" s="40"/>
      <c r="B145" s="40"/>
      <c r="C145" s="40"/>
      <c r="D145" s="40"/>
      <c r="E145" s="40"/>
    </row>
    <row r="146" spans="1:5" x14ac:dyDescent="0.25">
      <c r="A146" s="40"/>
      <c r="B146" s="40"/>
      <c r="C146" s="40"/>
      <c r="D146" s="40"/>
      <c r="E146" s="40"/>
    </row>
    <row r="147" spans="1:5" x14ac:dyDescent="0.25">
      <c r="A147" s="40"/>
      <c r="B147" s="40"/>
      <c r="C147" s="40"/>
      <c r="D147" s="40"/>
      <c r="E147" s="40"/>
    </row>
    <row r="148" spans="1:5" x14ac:dyDescent="0.25">
      <c r="A148" s="40"/>
      <c r="B148" s="40"/>
      <c r="C148" s="40"/>
      <c r="D148" s="40"/>
      <c r="E148" s="40"/>
    </row>
    <row r="149" spans="1:5" x14ac:dyDescent="0.25">
      <c r="A149" s="40"/>
      <c r="B149" s="40"/>
      <c r="C149" s="40"/>
      <c r="D149" s="40"/>
      <c r="E149" s="40"/>
    </row>
    <row r="150" spans="1:5" x14ac:dyDescent="0.25">
      <c r="A150" s="40"/>
      <c r="B150" s="40"/>
      <c r="C150" s="40"/>
      <c r="D150" s="40"/>
      <c r="E150" s="40"/>
    </row>
    <row r="151" spans="1:5" x14ac:dyDescent="0.25">
      <c r="A151" s="40"/>
      <c r="B151" s="40"/>
      <c r="C151" s="40"/>
      <c r="D151" s="40"/>
      <c r="E151" s="40"/>
    </row>
    <row r="152" spans="1:5" x14ac:dyDescent="0.25">
      <c r="A152" s="40"/>
      <c r="B152" s="40"/>
      <c r="C152" s="40"/>
      <c r="D152" s="40"/>
      <c r="E152" s="40"/>
    </row>
    <row r="153" spans="1:5" x14ac:dyDescent="0.25">
      <c r="A153" s="40"/>
      <c r="B153" s="40"/>
      <c r="C153" s="40"/>
      <c r="D153" s="40"/>
      <c r="E153" s="40"/>
    </row>
    <row r="154" spans="1:5" x14ac:dyDescent="0.25">
      <c r="A154" s="40"/>
      <c r="B154" s="40"/>
      <c r="C154" s="40"/>
      <c r="D154" s="40"/>
      <c r="E154" s="40"/>
    </row>
    <row r="155" spans="1:5" x14ac:dyDescent="0.25">
      <c r="A155" s="40"/>
      <c r="B155" s="40"/>
      <c r="C155" s="40"/>
      <c r="D155" s="40"/>
      <c r="E155" s="40"/>
    </row>
    <row r="156" spans="1:5" x14ac:dyDescent="0.25">
      <c r="A156" s="40"/>
      <c r="B156" s="40"/>
      <c r="C156" s="40"/>
      <c r="D156" s="40"/>
      <c r="E156" s="40"/>
    </row>
    <row r="157" spans="1:5" x14ac:dyDescent="0.25">
      <c r="A157" s="40"/>
      <c r="B157" s="40"/>
      <c r="C157" s="40"/>
      <c r="D157" s="40"/>
      <c r="E157" s="40"/>
    </row>
    <row r="158" spans="1:5" x14ac:dyDescent="0.25">
      <c r="A158" s="40"/>
      <c r="B158" s="40"/>
      <c r="C158" s="40"/>
      <c r="D158" s="40"/>
      <c r="E158" s="40"/>
    </row>
    <row r="159" spans="1:5" x14ac:dyDescent="0.25">
      <c r="A159" s="40"/>
      <c r="B159" s="40"/>
      <c r="C159" s="40"/>
      <c r="D159" s="40"/>
      <c r="E159" s="40"/>
    </row>
    <row r="160" spans="1:5" x14ac:dyDescent="0.25">
      <c r="A160" s="40"/>
      <c r="B160" s="40"/>
      <c r="C160" s="40"/>
      <c r="D160" s="40"/>
      <c r="E160" s="40"/>
    </row>
    <row r="161" spans="1:5" x14ac:dyDescent="0.25">
      <c r="A161" s="40"/>
      <c r="B161" s="40"/>
      <c r="C161" s="40"/>
      <c r="D161" s="40"/>
      <c r="E161" s="40"/>
    </row>
    <row r="162" spans="1:5" x14ac:dyDescent="0.25">
      <c r="A162" s="40"/>
      <c r="B162" s="40"/>
      <c r="C162" s="40"/>
      <c r="D162" s="40"/>
      <c r="E162" s="40"/>
    </row>
    <row r="163" spans="1:5" x14ac:dyDescent="0.25">
      <c r="A163" s="40"/>
      <c r="B163" s="40"/>
      <c r="C163" s="40"/>
      <c r="D163" s="40"/>
      <c r="E163" s="40"/>
    </row>
    <row r="164" spans="1:5" x14ac:dyDescent="0.25">
      <c r="A164" s="40"/>
      <c r="B164" s="40"/>
      <c r="C164" s="40"/>
      <c r="D164" s="40"/>
      <c r="E164" s="40"/>
    </row>
    <row r="165" spans="1:5" x14ac:dyDescent="0.25">
      <c r="A165" s="40"/>
      <c r="B165" s="40"/>
      <c r="C165" s="40"/>
      <c r="D165" s="40"/>
      <c r="E165" s="40"/>
    </row>
    <row r="166" spans="1:5" x14ac:dyDescent="0.25">
      <c r="A166" s="40"/>
      <c r="B166" s="40"/>
      <c r="C166" s="40"/>
      <c r="D166" s="40"/>
      <c r="E166" s="40"/>
    </row>
    <row r="167" spans="1:5" x14ac:dyDescent="0.25">
      <c r="A167" s="40"/>
      <c r="B167" s="40"/>
      <c r="C167" s="40"/>
      <c r="D167" s="40"/>
      <c r="E167" s="40"/>
    </row>
    <row r="168" spans="1:5" x14ac:dyDescent="0.25">
      <c r="A168" s="40"/>
      <c r="B168" s="40"/>
      <c r="C168" s="40"/>
      <c r="D168" s="40"/>
      <c r="E168" s="40"/>
    </row>
    <row r="169" spans="1:5" x14ac:dyDescent="0.25">
      <c r="A169" s="40"/>
      <c r="B169" s="40"/>
      <c r="C169" s="40"/>
      <c r="D169" s="40"/>
      <c r="E169" s="40"/>
    </row>
    <row r="170" spans="1:5" x14ac:dyDescent="0.25">
      <c r="A170" s="40"/>
      <c r="B170" s="40"/>
      <c r="C170" s="40"/>
      <c r="D170" s="40"/>
      <c r="E170" s="40"/>
    </row>
    <row r="171" spans="1:5" x14ac:dyDescent="0.25">
      <c r="A171" s="40"/>
      <c r="B171" s="40"/>
      <c r="C171" s="40"/>
      <c r="D171" s="40"/>
      <c r="E171" s="40"/>
    </row>
    <row r="172" spans="1:5" x14ac:dyDescent="0.25">
      <c r="A172" s="40"/>
      <c r="B172" s="40"/>
      <c r="C172" s="40"/>
      <c r="D172" s="40"/>
      <c r="E172" s="40"/>
    </row>
    <row r="173" spans="1:5" x14ac:dyDescent="0.25">
      <c r="A173" s="40"/>
      <c r="B173" s="40"/>
      <c r="C173" s="40"/>
      <c r="D173" s="40"/>
      <c r="E173" s="40"/>
    </row>
    <row r="174" spans="1:5" x14ac:dyDescent="0.25">
      <c r="A174" s="40"/>
      <c r="B174" s="40"/>
      <c r="C174" s="40"/>
      <c r="D174" s="40"/>
      <c r="E174" s="40"/>
    </row>
    <row r="175" spans="1:5" x14ac:dyDescent="0.25">
      <c r="A175" s="40"/>
      <c r="B175" s="40"/>
      <c r="C175" s="40"/>
      <c r="D175" s="40"/>
      <c r="E175" s="40"/>
    </row>
    <row r="176" spans="1:5" x14ac:dyDescent="0.25">
      <c r="A176" s="40"/>
      <c r="B176" s="40"/>
      <c r="C176" s="40"/>
      <c r="D176" s="40"/>
      <c r="E176" s="40"/>
    </row>
    <row r="177" spans="1:5" x14ac:dyDescent="0.25">
      <c r="A177" s="40"/>
      <c r="B177" s="40"/>
      <c r="C177" s="40"/>
      <c r="D177" s="40"/>
      <c r="E177" s="40"/>
    </row>
    <row r="178" spans="1:5" x14ac:dyDescent="0.25">
      <c r="A178" s="40"/>
      <c r="B178" s="40"/>
      <c r="C178" s="40"/>
      <c r="D178" s="40"/>
      <c r="E178" s="40"/>
    </row>
    <row r="179" spans="1:5" x14ac:dyDescent="0.25">
      <c r="A179" s="40"/>
      <c r="B179" s="40"/>
      <c r="C179" s="40"/>
      <c r="D179" s="40"/>
      <c r="E179" s="40"/>
    </row>
    <row r="180" spans="1:5" x14ac:dyDescent="0.25">
      <c r="A180" s="40"/>
      <c r="B180" s="40"/>
      <c r="C180" s="40"/>
      <c r="D180" s="40"/>
      <c r="E180" s="40"/>
    </row>
    <row r="181" spans="1:5" x14ac:dyDescent="0.25">
      <c r="A181" s="40"/>
      <c r="B181" s="40"/>
      <c r="C181" s="40"/>
      <c r="D181" s="40"/>
      <c r="E181" s="40"/>
    </row>
    <row r="182" spans="1:5" x14ac:dyDescent="0.25">
      <c r="A182" s="40"/>
      <c r="B182" s="40"/>
      <c r="C182" s="40"/>
      <c r="D182" s="40"/>
      <c r="E182" s="40"/>
    </row>
    <row r="183" spans="1:5" x14ac:dyDescent="0.25">
      <c r="A183" s="40"/>
      <c r="B183" s="40"/>
      <c r="C183" s="40"/>
      <c r="D183" s="40"/>
      <c r="E183" s="40"/>
    </row>
    <row r="184" spans="1:5" x14ac:dyDescent="0.25">
      <c r="A184" s="40"/>
      <c r="B184" s="40"/>
      <c r="C184" s="40"/>
      <c r="D184" s="40"/>
      <c r="E184" s="40"/>
    </row>
    <row r="185" spans="1:5" x14ac:dyDescent="0.25">
      <c r="A185" s="40"/>
      <c r="B185" s="40"/>
      <c r="C185" s="40"/>
      <c r="D185" s="40"/>
      <c r="E185" s="40"/>
    </row>
    <row r="186" spans="1:5" x14ac:dyDescent="0.25">
      <c r="A186" s="40"/>
      <c r="B186" s="40"/>
      <c r="C186" s="40"/>
      <c r="D186" s="40"/>
      <c r="E186" s="40"/>
    </row>
    <row r="187" spans="1:5" x14ac:dyDescent="0.25">
      <c r="A187" s="40"/>
      <c r="B187" s="40"/>
      <c r="C187" s="40"/>
      <c r="D187" s="40"/>
      <c r="E187" s="40"/>
    </row>
    <row r="188" spans="1:5" x14ac:dyDescent="0.25">
      <c r="A188" s="40"/>
      <c r="B188" s="40"/>
      <c r="C188" s="40"/>
      <c r="D188" s="40"/>
      <c r="E188" s="40"/>
    </row>
    <row r="189" spans="1:5" x14ac:dyDescent="0.25">
      <c r="A189" s="40"/>
      <c r="B189" s="40"/>
      <c r="C189" s="40"/>
      <c r="D189" s="40"/>
      <c r="E189" s="40"/>
    </row>
    <row r="190" spans="1:5" x14ac:dyDescent="0.25">
      <c r="A190" s="40"/>
      <c r="B190" s="40"/>
      <c r="C190" s="40"/>
      <c r="D190" s="40"/>
      <c r="E190" s="40"/>
    </row>
    <row r="191" spans="1:5" x14ac:dyDescent="0.25">
      <c r="A191" s="40"/>
      <c r="B191" s="40"/>
      <c r="C191" s="40"/>
      <c r="D191" s="40"/>
      <c r="E191" s="40"/>
    </row>
    <row r="192" spans="1:5" x14ac:dyDescent="0.25">
      <c r="A192" s="40"/>
      <c r="B192" s="40"/>
      <c r="C192" s="40"/>
      <c r="D192" s="40"/>
      <c r="E192" s="40"/>
    </row>
    <row r="193" spans="1:5" x14ac:dyDescent="0.25">
      <c r="A193" s="40"/>
      <c r="B193" s="40"/>
      <c r="C193" s="40"/>
      <c r="D193" s="40"/>
      <c r="E193" s="40"/>
    </row>
    <row r="194" spans="1:5" x14ac:dyDescent="0.25">
      <c r="A194" s="40"/>
      <c r="B194" s="40"/>
      <c r="C194" s="40"/>
      <c r="D194" s="40"/>
      <c r="E194" s="40"/>
    </row>
    <row r="195" spans="1:5" x14ac:dyDescent="0.25">
      <c r="A195" s="40"/>
      <c r="B195" s="40"/>
      <c r="C195" s="40"/>
      <c r="D195" s="40"/>
      <c r="E195" s="40"/>
    </row>
    <row r="196" spans="1:5" x14ac:dyDescent="0.25">
      <c r="A196" s="40"/>
      <c r="B196" s="40"/>
      <c r="C196" s="40"/>
      <c r="D196" s="40"/>
      <c r="E196" s="40"/>
    </row>
    <row r="197" spans="1:5" x14ac:dyDescent="0.25">
      <c r="A197" s="40"/>
      <c r="B197" s="40"/>
      <c r="C197" s="40"/>
      <c r="D197" s="40"/>
      <c r="E197" s="40"/>
    </row>
    <row r="198" spans="1:5" x14ac:dyDescent="0.25">
      <c r="A198" s="40"/>
      <c r="B198" s="40"/>
      <c r="C198" s="40"/>
      <c r="D198" s="40"/>
      <c r="E198" s="40"/>
    </row>
    <row r="199" spans="1:5" x14ac:dyDescent="0.25">
      <c r="A199" s="40"/>
      <c r="B199" s="40"/>
      <c r="C199" s="40"/>
      <c r="D199" s="40"/>
      <c r="E199" s="40"/>
    </row>
    <row r="200" spans="1:5" x14ac:dyDescent="0.25">
      <c r="A200" s="40"/>
      <c r="B200" s="40"/>
      <c r="C200" s="40"/>
      <c r="D200" s="40"/>
      <c r="E200" s="40"/>
    </row>
    <row r="201" spans="1:5" x14ac:dyDescent="0.25">
      <c r="A201" s="40"/>
      <c r="B201" s="40"/>
      <c r="C201" s="40"/>
      <c r="D201" s="40"/>
      <c r="E201" s="40"/>
    </row>
    <row r="202" spans="1:5" x14ac:dyDescent="0.25">
      <c r="A202" s="40"/>
      <c r="B202" s="40"/>
      <c r="C202" s="40"/>
      <c r="D202" s="40"/>
      <c r="E202" s="40"/>
    </row>
    <row r="203" spans="1:5" x14ac:dyDescent="0.25">
      <c r="A203" s="40"/>
      <c r="B203" s="40"/>
      <c r="C203" s="40"/>
      <c r="D203" s="40"/>
      <c r="E203" s="40"/>
    </row>
    <row r="204" spans="1:5" x14ac:dyDescent="0.25">
      <c r="A204" s="40"/>
      <c r="B204" s="40"/>
      <c r="C204" s="40"/>
      <c r="D204" s="40"/>
      <c r="E204" s="40"/>
    </row>
    <row r="205" spans="1:5" x14ac:dyDescent="0.25">
      <c r="A205" s="40"/>
      <c r="B205" s="40"/>
      <c r="C205" s="40"/>
      <c r="D205" s="40"/>
      <c r="E205" s="40"/>
    </row>
    <row r="206" spans="1:5" x14ac:dyDescent="0.25">
      <c r="A206" s="40"/>
      <c r="B206" s="40"/>
      <c r="C206" s="40"/>
      <c r="D206" s="40"/>
      <c r="E206" s="40"/>
    </row>
    <row r="207" spans="1:5" x14ac:dyDescent="0.25">
      <c r="A207" s="40"/>
      <c r="B207" s="40"/>
      <c r="C207" s="40"/>
      <c r="D207" s="40"/>
      <c r="E207" s="40"/>
    </row>
    <row r="208" spans="1:5" x14ac:dyDescent="0.25">
      <c r="A208" s="40"/>
      <c r="B208" s="40"/>
      <c r="C208" s="40"/>
      <c r="D208" s="40"/>
      <c r="E208" s="40"/>
    </row>
    <row r="209" spans="1:5" x14ac:dyDescent="0.25">
      <c r="A209" s="40"/>
      <c r="B209" s="40"/>
      <c r="C209" s="40"/>
      <c r="D209" s="40"/>
      <c r="E209" s="40"/>
    </row>
    <row r="210" spans="1:5" x14ac:dyDescent="0.25">
      <c r="A210" s="40"/>
      <c r="B210" s="40"/>
      <c r="C210" s="40"/>
      <c r="D210" s="40"/>
      <c r="E210" s="40"/>
    </row>
    <row r="211" spans="1:5" x14ac:dyDescent="0.25">
      <c r="A211" s="40"/>
      <c r="B211" s="40"/>
      <c r="C211" s="40"/>
      <c r="D211" s="40"/>
      <c r="E211" s="40"/>
    </row>
    <row r="212" spans="1:5" x14ac:dyDescent="0.25">
      <c r="A212" s="40"/>
      <c r="B212" s="40"/>
      <c r="C212" s="40"/>
      <c r="D212" s="40"/>
      <c r="E212" s="40"/>
    </row>
    <row r="213" spans="1:5" x14ac:dyDescent="0.25">
      <c r="A213" s="40"/>
      <c r="B213" s="40"/>
      <c r="C213" s="40"/>
      <c r="D213" s="40"/>
      <c r="E213" s="40"/>
    </row>
    <row r="214" spans="1:5" x14ac:dyDescent="0.25">
      <c r="A214" s="40"/>
      <c r="B214" s="40"/>
      <c r="C214" s="40"/>
      <c r="D214" s="40"/>
      <c r="E214" s="40"/>
    </row>
  </sheetData>
  <mergeCells count="7">
    <mergeCell ref="A1:C1"/>
    <mergeCell ref="A2:E2"/>
    <mergeCell ref="A3:E3"/>
    <mergeCell ref="A5:A6"/>
    <mergeCell ref="B5:B6"/>
    <mergeCell ref="C5:C6"/>
    <mergeCell ref="D5:E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3"/>
  <sheetViews>
    <sheetView view="pageBreakPreview" zoomScale="130" zoomScaleNormal="100" zoomScaleSheetLayoutView="130" workbookViewId="0">
      <selection activeCell="B5" sqref="B5"/>
    </sheetView>
  </sheetViews>
  <sheetFormatPr defaultRowHeight="15" x14ac:dyDescent="0.25"/>
  <cols>
    <col min="1" max="1" width="4.140625" bestFit="1" customWidth="1"/>
    <col min="2" max="2" width="58" customWidth="1"/>
    <col min="3" max="3" width="18.5703125" customWidth="1"/>
  </cols>
  <sheetData>
    <row r="1" spans="1:3" ht="29.25" customHeight="1" x14ac:dyDescent="0.25">
      <c r="A1" s="77" t="s">
        <v>37</v>
      </c>
      <c r="B1" s="77"/>
      <c r="C1" s="77"/>
    </row>
    <row r="2" spans="1:3" ht="48.75" customHeight="1" x14ac:dyDescent="0.25">
      <c r="A2" s="78" t="s">
        <v>111</v>
      </c>
      <c r="B2" s="77"/>
      <c r="C2" s="77"/>
    </row>
    <row r="3" spans="1:3" ht="24" customHeight="1" x14ac:dyDescent="0.25">
      <c r="A3" s="79" t="s">
        <v>31</v>
      </c>
      <c r="B3" s="79"/>
      <c r="C3" s="79"/>
    </row>
    <row r="4" spans="1:3" x14ac:dyDescent="0.25">
      <c r="A4" s="26" t="s">
        <v>32</v>
      </c>
      <c r="B4" s="27" t="s">
        <v>33</v>
      </c>
      <c r="C4" s="26" t="s">
        <v>34</v>
      </c>
    </row>
    <row r="5" spans="1:3" x14ac:dyDescent="0.25">
      <c r="A5" s="20" t="s">
        <v>15</v>
      </c>
      <c r="B5" s="22" t="s">
        <v>38</v>
      </c>
      <c r="C5" s="20" t="s">
        <v>15</v>
      </c>
    </row>
    <row r="6" spans="1:3" x14ac:dyDescent="0.25">
      <c r="A6" s="20">
        <v>1</v>
      </c>
      <c r="B6" s="32" t="s">
        <v>9</v>
      </c>
      <c r="C6" s="21">
        <f>SUM(KI!G9:G13)</f>
        <v>0</v>
      </c>
    </row>
    <row r="7" spans="1:3" x14ac:dyDescent="0.25">
      <c r="A7" s="20">
        <v>2</v>
      </c>
      <c r="B7" s="9" t="s">
        <v>12</v>
      </c>
      <c r="C7" s="21">
        <f>SUM(KI!G15:G17)</f>
        <v>0</v>
      </c>
    </row>
    <row r="8" spans="1:3" x14ac:dyDescent="0.25">
      <c r="A8" s="20">
        <v>3</v>
      </c>
      <c r="B8" s="9" t="s">
        <v>17</v>
      </c>
      <c r="C8" s="21">
        <f>SUM(KI!G19:G33)</f>
        <v>0</v>
      </c>
    </row>
    <row r="9" spans="1:3" x14ac:dyDescent="0.25">
      <c r="A9" s="20">
        <v>4</v>
      </c>
      <c r="B9" s="32" t="s">
        <v>22</v>
      </c>
      <c r="C9" s="21">
        <f>SUM(KI!G35:G44)</f>
        <v>0</v>
      </c>
    </row>
    <row r="10" spans="1:3" x14ac:dyDescent="0.25">
      <c r="A10" s="20">
        <v>5</v>
      </c>
      <c r="B10" s="32" t="s">
        <v>69</v>
      </c>
      <c r="C10" s="21">
        <f>KI!G46</f>
        <v>0</v>
      </c>
    </row>
    <row r="11" spans="1:3" x14ac:dyDescent="0.25">
      <c r="A11" s="20">
        <v>6</v>
      </c>
      <c r="B11" s="32" t="s">
        <v>57</v>
      </c>
      <c r="C11" s="21">
        <f>KI!G48</f>
        <v>0</v>
      </c>
    </row>
    <row r="12" spans="1:3" x14ac:dyDescent="0.25">
      <c r="A12" s="20">
        <v>7</v>
      </c>
      <c r="B12" s="32" t="s">
        <v>60</v>
      </c>
      <c r="C12" s="21">
        <f>KI!G50+KI!G51+KI!G52+KI!G53</f>
        <v>0</v>
      </c>
    </row>
    <row r="13" spans="1:3" x14ac:dyDescent="0.25">
      <c r="A13" s="20">
        <v>8</v>
      </c>
      <c r="B13" s="32" t="s">
        <v>83</v>
      </c>
      <c r="C13" s="21">
        <f>KI!G56+KI!G55</f>
        <v>0</v>
      </c>
    </row>
    <row r="14" spans="1:3" x14ac:dyDescent="0.25">
      <c r="A14" s="20">
        <v>9</v>
      </c>
      <c r="B14" s="32" t="s">
        <v>51</v>
      </c>
      <c r="C14" s="21">
        <f>KI!G58+KI!G59+KI!G60+KI!G61</f>
        <v>0</v>
      </c>
    </row>
    <row r="15" spans="1:3" x14ac:dyDescent="0.25">
      <c r="A15" s="20">
        <v>10</v>
      </c>
      <c r="B15" s="9" t="s">
        <v>25</v>
      </c>
      <c r="C15" s="21">
        <f>KI!G63+KI!G64+KI!G65</f>
        <v>0</v>
      </c>
    </row>
    <row r="16" spans="1:3" x14ac:dyDescent="0.25">
      <c r="A16" s="28"/>
      <c r="B16" s="28"/>
      <c r="C16" s="29"/>
    </row>
    <row r="17" spans="1:5" x14ac:dyDescent="0.25">
      <c r="A17" s="28"/>
      <c r="B17" s="30" t="s">
        <v>34</v>
      </c>
      <c r="C17" s="31">
        <f>SUM(C6:C16)</f>
        <v>0</v>
      </c>
    </row>
    <row r="18" spans="1:5" x14ac:dyDescent="0.25">
      <c r="A18" s="28"/>
      <c r="B18" s="30" t="s">
        <v>35</v>
      </c>
      <c r="C18" s="31">
        <f>C17*0.23</f>
        <v>0</v>
      </c>
    </row>
    <row r="19" spans="1:5" x14ac:dyDescent="0.25">
      <c r="A19" s="28"/>
      <c r="B19" s="30" t="s">
        <v>36</v>
      </c>
      <c r="C19" s="31">
        <f>C17+C18</f>
        <v>0</v>
      </c>
    </row>
    <row r="30" spans="1:5" x14ac:dyDescent="0.25">
      <c r="E30">
        <f>E28+E29</f>
        <v>0</v>
      </c>
    </row>
    <row r="40" spans="2:5" x14ac:dyDescent="0.25">
      <c r="E40" s="57">
        <f>935*1.5*2+14*1.5*2+2.5*5</f>
        <v>2860</v>
      </c>
    </row>
    <row r="43" spans="2:5" x14ac:dyDescent="0.25">
      <c r="B43" t="s">
        <v>89</v>
      </c>
    </row>
  </sheetData>
  <mergeCells count="3">
    <mergeCell ref="A1:C1"/>
    <mergeCell ref="A2:C2"/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15"/>
  <sheetViews>
    <sheetView tabSelected="1" view="pageBreakPreview" zoomScale="85" zoomScaleNormal="70" zoomScaleSheetLayoutView="85" workbookViewId="0">
      <selection activeCell="A3" sqref="A3:G3"/>
    </sheetView>
  </sheetViews>
  <sheetFormatPr defaultRowHeight="15" x14ac:dyDescent="0.25"/>
  <cols>
    <col min="1" max="1" width="7.28515625" style="2" bestFit="1" customWidth="1"/>
    <col min="2" max="2" width="15.5703125" style="2" customWidth="1"/>
    <col min="3" max="3" width="51.42578125" style="2" customWidth="1"/>
    <col min="4" max="4" width="5" style="2" customWidth="1"/>
    <col min="5" max="5" width="10.42578125" style="2" customWidth="1"/>
    <col min="6" max="6" width="16.7109375" style="44" customWidth="1"/>
    <col min="7" max="7" width="16.7109375" customWidth="1"/>
  </cols>
  <sheetData>
    <row r="1" spans="1:16" x14ac:dyDescent="0.25">
      <c r="A1" s="71"/>
      <c r="B1" s="71"/>
      <c r="C1" s="71"/>
      <c r="D1" s="3"/>
      <c r="E1" s="4"/>
      <c r="F1" s="70" t="s">
        <v>120</v>
      </c>
      <c r="G1" s="1"/>
    </row>
    <row r="2" spans="1:16" ht="38.25" customHeight="1" x14ac:dyDescent="0.25">
      <c r="A2" s="72" t="s">
        <v>119</v>
      </c>
      <c r="B2" s="72"/>
      <c r="C2" s="72"/>
      <c r="D2" s="72"/>
      <c r="E2" s="72"/>
      <c r="F2" s="72"/>
      <c r="G2" s="72"/>
    </row>
    <row r="3" spans="1:16" ht="49.5" customHeight="1" x14ac:dyDescent="0.25">
      <c r="A3" s="72" t="s">
        <v>111</v>
      </c>
      <c r="B3" s="72"/>
      <c r="C3" s="72"/>
      <c r="D3" s="72"/>
      <c r="E3" s="72"/>
      <c r="F3" s="72"/>
      <c r="G3" s="72"/>
    </row>
    <row r="4" spans="1:16" x14ac:dyDescent="0.25">
      <c r="A4" s="38"/>
      <c r="B4" s="38"/>
      <c r="C4" s="38"/>
      <c r="D4" s="38"/>
      <c r="E4" s="38"/>
      <c r="F4" s="42"/>
      <c r="G4" s="7"/>
    </row>
    <row r="5" spans="1:16" ht="15" customHeight="1" x14ac:dyDescent="0.25">
      <c r="A5" s="73" t="s">
        <v>0</v>
      </c>
      <c r="B5" s="75" t="s">
        <v>1</v>
      </c>
      <c r="C5" s="76" t="s">
        <v>2</v>
      </c>
      <c r="D5" s="76" t="s">
        <v>3</v>
      </c>
      <c r="E5" s="76"/>
      <c r="F5" s="80" t="s">
        <v>4</v>
      </c>
      <c r="G5" s="82" t="s">
        <v>5</v>
      </c>
      <c r="H5" s="2"/>
    </row>
    <row r="6" spans="1:16" ht="25.5" customHeight="1" x14ac:dyDescent="0.25">
      <c r="A6" s="74"/>
      <c r="B6" s="74"/>
      <c r="C6" s="76"/>
      <c r="D6" s="8" t="s">
        <v>6</v>
      </c>
      <c r="E6" s="8" t="s">
        <v>7</v>
      </c>
      <c r="F6" s="81"/>
      <c r="G6" s="83"/>
      <c r="H6" s="2"/>
      <c r="I6">
        <f>3227-1357</f>
        <v>1870</v>
      </c>
    </row>
    <row r="7" spans="1:16" x14ac:dyDescent="0.25">
      <c r="A7" s="14">
        <v>1</v>
      </c>
      <c r="B7" s="14">
        <v>2</v>
      </c>
      <c r="C7" s="14">
        <v>3</v>
      </c>
      <c r="D7" s="14">
        <v>4</v>
      </c>
      <c r="E7" s="14">
        <f>1+D7</f>
        <v>5</v>
      </c>
      <c r="F7" s="14">
        <v>6</v>
      </c>
      <c r="G7" s="14">
        <f>1+F7</f>
        <v>7</v>
      </c>
      <c r="H7" s="2"/>
    </row>
    <row r="8" spans="1:16" x14ac:dyDescent="0.25">
      <c r="A8" s="50" t="s">
        <v>8</v>
      </c>
      <c r="B8" s="59" t="s">
        <v>8</v>
      </c>
      <c r="C8" s="11" t="s">
        <v>9</v>
      </c>
      <c r="D8" s="50" t="s">
        <v>8</v>
      </c>
      <c r="E8" s="50" t="s">
        <v>8</v>
      </c>
      <c r="F8" s="50" t="s">
        <v>8</v>
      </c>
      <c r="G8" s="17" t="s">
        <v>8</v>
      </c>
      <c r="H8" s="2"/>
    </row>
    <row r="9" spans="1:16" ht="28.5" x14ac:dyDescent="0.25">
      <c r="A9" s="10">
        <f>A7+1</f>
        <v>2</v>
      </c>
      <c r="B9" s="10" t="s">
        <v>10</v>
      </c>
      <c r="C9" s="13" t="s">
        <v>26</v>
      </c>
      <c r="D9" s="32" t="s">
        <v>11</v>
      </c>
      <c r="E9" s="32">
        <v>1.7</v>
      </c>
      <c r="F9" s="51">
        <v>0</v>
      </c>
      <c r="G9" s="24">
        <f>E9*F9</f>
        <v>0</v>
      </c>
      <c r="H9" s="2"/>
    </row>
    <row r="10" spans="1:16" ht="85.5" x14ac:dyDescent="0.25">
      <c r="A10" s="10">
        <f>A9+1</f>
        <v>3</v>
      </c>
      <c r="B10" s="19" t="s">
        <v>80</v>
      </c>
      <c r="C10" s="12" t="s">
        <v>88</v>
      </c>
      <c r="D10" s="9" t="s">
        <v>39</v>
      </c>
      <c r="E10" s="39">
        <f>1510*0.25</f>
        <v>378</v>
      </c>
      <c r="F10" s="52">
        <v>0</v>
      </c>
      <c r="G10" s="24">
        <f t="shared" ref="G10:G38" si="0">E10*F10</f>
        <v>0</v>
      </c>
      <c r="H10" s="2"/>
    </row>
    <row r="11" spans="1:16" ht="42.75" x14ac:dyDescent="0.25">
      <c r="A11" s="10">
        <f t="shared" ref="A11:A13" si="1">A10+1</f>
        <v>4</v>
      </c>
      <c r="B11" s="19" t="s">
        <v>80</v>
      </c>
      <c r="C11" s="12" t="s">
        <v>42</v>
      </c>
      <c r="D11" s="9" t="s">
        <v>39</v>
      </c>
      <c r="E11" s="39">
        <f>E10</f>
        <v>378</v>
      </c>
      <c r="F11" s="52">
        <v>0</v>
      </c>
      <c r="G11" s="24">
        <f t="shared" si="0"/>
        <v>0</v>
      </c>
      <c r="H11" s="2"/>
    </row>
    <row r="12" spans="1:16" s="2" customFormat="1" x14ac:dyDescent="0.25">
      <c r="A12" s="10">
        <f t="shared" si="1"/>
        <v>5</v>
      </c>
      <c r="B12" s="19" t="s">
        <v>80</v>
      </c>
      <c r="C12" s="12" t="s">
        <v>43</v>
      </c>
      <c r="D12" s="32" t="s">
        <v>16</v>
      </c>
      <c r="E12" s="32">
        <v>12</v>
      </c>
      <c r="F12" s="52">
        <v>0</v>
      </c>
      <c r="G12" s="24">
        <f t="shared" si="0"/>
        <v>0</v>
      </c>
      <c r="I12" s="46"/>
      <c r="J12" s="46"/>
      <c r="K12" s="46"/>
      <c r="L12" s="46"/>
      <c r="M12" s="46"/>
      <c r="N12" s="46"/>
      <c r="O12" s="46"/>
      <c r="P12" s="46"/>
    </row>
    <row r="13" spans="1:16" s="2" customFormat="1" x14ac:dyDescent="0.25">
      <c r="A13" s="10">
        <f t="shared" si="1"/>
        <v>6</v>
      </c>
      <c r="B13" s="19" t="s">
        <v>80</v>
      </c>
      <c r="C13" s="12" t="s">
        <v>44</v>
      </c>
      <c r="D13" s="32" t="s">
        <v>16</v>
      </c>
      <c r="E13" s="32">
        <v>15</v>
      </c>
      <c r="F13" s="52">
        <v>0</v>
      </c>
      <c r="G13" s="24">
        <f t="shared" si="0"/>
        <v>0</v>
      </c>
      <c r="I13" s="46"/>
      <c r="J13" s="46"/>
      <c r="K13" s="46"/>
      <c r="L13" s="46"/>
      <c r="M13" s="46"/>
      <c r="N13" s="46"/>
      <c r="O13" s="46"/>
      <c r="P13" s="46"/>
    </row>
    <row r="14" spans="1:16" s="2" customFormat="1" x14ac:dyDescent="0.25">
      <c r="A14" s="50" t="s">
        <v>8</v>
      </c>
      <c r="B14" s="59" t="s">
        <v>8</v>
      </c>
      <c r="C14" s="50" t="s">
        <v>12</v>
      </c>
      <c r="D14" s="50" t="s">
        <v>8</v>
      </c>
      <c r="E14" s="50" t="s">
        <v>8</v>
      </c>
      <c r="F14" s="50" t="s">
        <v>8</v>
      </c>
      <c r="G14" s="41" t="s">
        <v>8</v>
      </c>
    </row>
    <row r="15" spans="1:16" ht="28.5" x14ac:dyDescent="0.25">
      <c r="A15" s="15">
        <f>A13+1</f>
        <v>7</v>
      </c>
      <c r="B15" s="15" t="s">
        <v>13</v>
      </c>
      <c r="C15" s="23" t="s">
        <v>107</v>
      </c>
      <c r="D15" s="9" t="s">
        <v>14</v>
      </c>
      <c r="E15" s="34">
        <v>3</v>
      </c>
      <c r="F15" s="53">
        <v>0</v>
      </c>
      <c r="G15" s="24">
        <f t="shared" ref="G15" si="2">E15*F15</f>
        <v>0</v>
      </c>
      <c r="H15" s="2"/>
    </row>
    <row r="16" spans="1:16" s="2" customFormat="1" ht="39" customHeight="1" x14ac:dyDescent="0.25">
      <c r="A16" s="15">
        <f>A15+1</f>
        <v>8</v>
      </c>
      <c r="B16" s="15" t="s">
        <v>46</v>
      </c>
      <c r="C16" s="16" t="s">
        <v>45</v>
      </c>
      <c r="D16" s="9" t="s">
        <v>14</v>
      </c>
      <c r="E16" s="34">
        <f>1200+950</f>
        <v>2150</v>
      </c>
      <c r="F16" s="53">
        <v>0</v>
      </c>
      <c r="G16" s="24">
        <f t="shared" si="0"/>
        <v>0</v>
      </c>
    </row>
    <row r="17" spans="1:8" ht="42.75" x14ac:dyDescent="0.25">
      <c r="A17" s="10">
        <f t="shared" ref="A17" si="3">A16+1</f>
        <v>9</v>
      </c>
      <c r="B17" s="10" t="s">
        <v>82</v>
      </c>
      <c r="C17" s="60" t="s">
        <v>103</v>
      </c>
      <c r="D17" s="9" t="s">
        <v>14</v>
      </c>
      <c r="E17" s="9">
        <v>2</v>
      </c>
      <c r="F17" s="55">
        <v>0</v>
      </c>
      <c r="G17" s="24">
        <f t="shared" si="0"/>
        <v>0</v>
      </c>
      <c r="H17" s="2"/>
    </row>
    <row r="18" spans="1:8" s="1" customFormat="1" x14ac:dyDescent="0.2">
      <c r="A18" s="50" t="s">
        <v>8</v>
      </c>
      <c r="B18" s="59" t="s">
        <v>8</v>
      </c>
      <c r="C18" s="50" t="s">
        <v>17</v>
      </c>
      <c r="D18" s="50" t="s">
        <v>8</v>
      </c>
      <c r="E18" s="50" t="s">
        <v>8</v>
      </c>
      <c r="F18" s="50" t="s">
        <v>8</v>
      </c>
      <c r="G18" s="17" t="s">
        <v>8</v>
      </c>
    </row>
    <row r="19" spans="1:8" s="1" customFormat="1" ht="28.5" x14ac:dyDescent="0.2">
      <c r="A19" s="9">
        <f>A16+1</f>
        <v>9</v>
      </c>
      <c r="B19" s="14" t="s">
        <v>18</v>
      </c>
      <c r="C19" s="13" t="s">
        <v>110</v>
      </c>
      <c r="D19" s="9" t="s">
        <v>39</v>
      </c>
      <c r="E19" s="39">
        <f>E23+E24</f>
        <v>3619</v>
      </c>
      <c r="F19" s="53">
        <v>0</v>
      </c>
      <c r="G19" s="24">
        <f t="shared" si="0"/>
        <v>0</v>
      </c>
    </row>
    <row r="20" spans="1:8" s="1" customFormat="1" ht="28.5" x14ac:dyDescent="0.2">
      <c r="A20" s="9">
        <f>A19+1</f>
        <v>10</v>
      </c>
      <c r="B20" s="14" t="s">
        <v>18</v>
      </c>
      <c r="C20" s="13" t="s">
        <v>109</v>
      </c>
      <c r="D20" s="9" t="s">
        <v>39</v>
      </c>
      <c r="E20" s="34">
        <f>E25</f>
        <v>810</v>
      </c>
      <c r="F20" s="53">
        <v>0</v>
      </c>
      <c r="G20" s="24">
        <f t="shared" si="0"/>
        <v>0</v>
      </c>
    </row>
    <row r="21" spans="1:8" s="1" customFormat="1" ht="28.5" x14ac:dyDescent="0.2">
      <c r="A21" s="9">
        <f t="shared" ref="A21:A33" si="4">A20+1</f>
        <v>11</v>
      </c>
      <c r="B21" s="14" t="s">
        <v>18</v>
      </c>
      <c r="C21" s="13" t="s">
        <v>87</v>
      </c>
      <c r="D21" s="9" t="s">
        <v>39</v>
      </c>
      <c r="E21" s="34">
        <f>E35</f>
        <v>2690</v>
      </c>
      <c r="F21" s="53">
        <v>0</v>
      </c>
      <c r="G21" s="24">
        <f t="shared" si="0"/>
        <v>0</v>
      </c>
    </row>
    <row r="22" spans="1:8" s="1" customFormat="1" ht="75.75" customHeight="1" x14ac:dyDescent="0.2">
      <c r="A22" s="9">
        <f t="shared" si="4"/>
        <v>12</v>
      </c>
      <c r="B22" s="14" t="s">
        <v>18</v>
      </c>
      <c r="C22" s="13" t="s">
        <v>84</v>
      </c>
      <c r="D22" s="9" t="s">
        <v>39</v>
      </c>
      <c r="E22" s="39">
        <f>E19+E20+E21</f>
        <v>7119</v>
      </c>
      <c r="F22" s="53">
        <v>0</v>
      </c>
      <c r="G22" s="24">
        <f t="shared" si="0"/>
        <v>0</v>
      </c>
    </row>
    <row r="23" spans="1:8" s="2" customFormat="1" ht="33" customHeight="1" x14ac:dyDescent="0.25">
      <c r="A23" s="9">
        <f t="shared" si="4"/>
        <v>13</v>
      </c>
      <c r="B23" s="10" t="s">
        <v>20</v>
      </c>
      <c r="C23" s="13" t="s">
        <v>92</v>
      </c>
      <c r="D23" s="32" t="s">
        <v>39</v>
      </c>
      <c r="E23" s="39">
        <f>1615*1.5+E44</f>
        <v>2442</v>
      </c>
      <c r="F23" s="52">
        <v>0</v>
      </c>
      <c r="G23" s="24">
        <f t="shared" ref="G23" si="5">E23*F23</f>
        <v>0</v>
      </c>
    </row>
    <row r="24" spans="1:8" s="2" customFormat="1" ht="16.5" x14ac:dyDescent="0.25">
      <c r="A24" s="9">
        <f t="shared" si="4"/>
        <v>14</v>
      </c>
      <c r="B24" s="10" t="s">
        <v>20</v>
      </c>
      <c r="C24" s="13" t="s">
        <v>93</v>
      </c>
      <c r="D24" s="32" t="s">
        <v>39</v>
      </c>
      <c r="E24" s="32">
        <f>E27+E26*1.5</f>
        <v>1177</v>
      </c>
      <c r="F24" s="52">
        <v>0</v>
      </c>
      <c r="G24" s="24">
        <f t="shared" si="0"/>
        <v>0</v>
      </c>
    </row>
    <row r="25" spans="1:8" s="2" customFormat="1" ht="16.5" x14ac:dyDescent="0.25">
      <c r="A25" s="9">
        <f t="shared" si="4"/>
        <v>15</v>
      </c>
      <c r="B25" s="10" t="s">
        <v>20</v>
      </c>
      <c r="C25" s="13" t="s">
        <v>94</v>
      </c>
      <c r="D25" s="32" t="s">
        <v>39</v>
      </c>
      <c r="E25" s="32">
        <f>E41</f>
        <v>810</v>
      </c>
      <c r="F25" s="52">
        <v>0</v>
      </c>
      <c r="G25" s="24">
        <f t="shared" ref="G25" si="6">E25*F25</f>
        <v>0</v>
      </c>
    </row>
    <row r="26" spans="1:8" s="4" customFormat="1" ht="28.5" x14ac:dyDescent="0.2">
      <c r="A26" s="9">
        <f t="shared" si="4"/>
        <v>16</v>
      </c>
      <c r="B26" s="14" t="s">
        <v>19</v>
      </c>
      <c r="C26" s="18" t="s">
        <v>65</v>
      </c>
      <c r="D26" s="9" t="s">
        <v>39</v>
      </c>
      <c r="E26" s="34">
        <f>E39*1.2</f>
        <v>654</v>
      </c>
      <c r="F26" s="54">
        <v>0</v>
      </c>
      <c r="G26" s="24">
        <f t="shared" si="0"/>
        <v>0</v>
      </c>
    </row>
    <row r="27" spans="1:8" s="1" customFormat="1" ht="28.5" x14ac:dyDescent="0.2">
      <c r="A27" s="9">
        <f t="shared" si="4"/>
        <v>17</v>
      </c>
      <c r="B27" s="14" t="s">
        <v>19</v>
      </c>
      <c r="C27" s="18" t="s">
        <v>95</v>
      </c>
      <c r="D27" s="9" t="s">
        <v>39</v>
      </c>
      <c r="E27" s="37">
        <f>E42</f>
        <v>196</v>
      </c>
      <c r="F27" s="54">
        <v>0</v>
      </c>
      <c r="G27" s="24">
        <f t="shared" si="0"/>
        <v>0</v>
      </c>
    </row>
    <row r="28" spans="1:8" s="1" customFormat="1" ht="42.75" x14ac:dyDescent="0.2">
      <c r="A28" s="9">
        <f t="shared" si="4"/>
        <v>18</v>
      </c>
      <c r="B28" s="14" t="s">
        <v>19</v>
      </c>
      <c r="C28" s="18" t="s">
        <v>85</v>
      </c>
      <c r="D28" s="9" t="s">
        <v>39</v>
      </c>
      <c r="E28" s="37">
        <f>1615*1.24+E44</f>
        <v>2022</v>
      </c>
      <c r="F28" s="54">
        <v>0</v>
      </c>
      <c r="G28" s="24">
        <f t="shared" ref="G28:G29" si="7">E28*F28</f>
        <v>0</v>
      </c>
    </row>
    <row r="29" spans="1:8" s="1" customFormat="1" ht="28.5" x14ac:dyDescent="0.2">
      <c r="A29" s="9">
        <f t="shared" si="4"/>
        <v>19</v>
      </c>
      <c r="B29" s="14" t="s">
        <v>113</v>
      </c>
      <c r="C29" s="18" t="s">
        <v>97</v>
      </c>
      <c r="D29" s="9" t="s">
        <v>39</v>
      </c>
      <c r="E29" s="34">
        <f>E43</f>
        <v>121</v>
      </c>
      <c r="F29" s="54">
        <v>0</v>
      </c>
      <c r="G29" s="24">
        <f t="shared" si="7"/>
        <v>0</v>
      </c>
      <c r="H29" s="4"/>
    </row>
    <row r="30" spans="1:8" s="3" customFormat="1" ht="23.25" customHeight="1" x14ac:dyDescent="0.2">
      <c r="A30" s="9">
        <f t="shared" si="4"/>
        <v>20</v>
      </c>
      <c r="B30" s="14" t="s">
        <v>21</v>
      </c>
      <c r="C30" s="18" t="s">
        <v>27</v>
      </c>
      <c r="D30" s="9" t="s">
        <v>39</v>
      </c>
      <c r="E30" s="37">
        <f>E26+E28-19</f>
        <v>2657</v>
      </c>
      <c r="F30" s="55">
        <v>0</v>
      </c>
      <c r="G30" s="24">
        <f t="shared" si="0"/>
        <v>0</v>
      </c>
    </row>
    <row r="31" spans="1:8" s="3" customFormat="1" ht="16.5" x14ac:dyDescent="0.2">
      <c r="A31" s="9">
        <f t="shared" si="4"/>
        <v>21</v>
      </c>
      <c r="B31" s="14" t="s">
        <v>21</v>
      </c>
      <c r="C31" s="16" t="s">
        <v>28</v>
      </c>
      <c r="D31" s="9" t="s">
        <v>39</v>
      </c>
      <c r="E31" s="37">
        <f>E30</f>
        <v>2657</v>
      </c>
      <c r="F31" s="55">
        <v>0</v>
      </c>
      <c r="G31" s="24">
        <f t="shared" si="0"/>
        <v>0</v>
      </c>
    </row>
    <row r="32" spans="1:8" s="3" customFormat="1" ht="28.5" x14ac:dyDescent="0.2">
      <c r="A32" s="9">
        <f t="shared" si="4"/>
        <v>22</v>
      </c>
      <c r="B32" s="14" t="s">
        <v>21</v>
      </c>
      <c r="C32" s="18" t="s">
        <v>29</v>
      </c>
      <c r="D32" s="9" t="s">
        <v>39</v>
      </c>
      <c r="E32" s="37">
        <f>E36+E38</f>
        <v>15431</v>
      </c>
      <c r="F32" s="55">
        <v>0</v>
      </c>
      <c r="G32" s="24">
        <f t="shared" si="0"/>
        <v>0</v>
      </c>
    </row>
    <row r="33" spans="1:8" s="3" customFormat="1" ht="16.5" x14ac:dyDescent="0.2">
      <c r="A33" s="9">
        <f t="shared" si="4"/>
        <v>23</v>
      </c>
      <c r="B33" s="14" t="s">
        <v>21</v>
      </c>
      <c r="C33" s="16" t="s">
        <v>40</v>
      </c>
      <c r="D33" s="9" t="s">
        <v>39</v>
      </c>
      <c r="E33" s="37">
        <f>E32</f>
        <v>15431</v>
      </c>
      <c r="F33" s="55">
        <v>0</v>
      </c>
      <c r="G33" s="24">
        <f t="shared" si="0"/>
        <v>0</v>
      </c>
    </row>
    <row r="34" spans="1:8" s="2" customFormat="1" x14ac:dyDescent="0.25">
      <c r="A34" s="58" t="s">
        <v>8</v>
      </c>
      <c r="B34" s="59" t="s">
        <v>8</v>
      </c>
      <c r="C34" s="11" t="s">
        <v>22</v>
      </c>
      <c r="D34" s="50" t="s">
        <v>8</v>
      </c>
      <c r="E34" s="50" t="s">
        <v>8</v>
      </c>
      <c r="F34" s="50" t="s">
        <v>8</v>
      </c>
      <c r="G34" s="41" t="s">
        <v>8</v>
      </c>
    </row>
    <row r="35" spans="1:8" s="2" customFormat="1" ht="42.75" x14ac:dyDescent="0.25">
      <c r="A35" s="10">
        <f>A33+1</f>
        <v>24</v>
      </c>
      <c r="B35" s="10" t="s">
        <v>30</v>
      </c>
      <c r="C35" s="13" t="s">
        <v>81</v>
      </c>
      <c r="D35" s="32" t="s">
        <v>39</v>
      </c>
      <c r="E35" s="32">
        <v>2690</v>
      </c>
      <c r="F35" s="52">
        <v>0</v>
      </c>
      <c r="G35" s="24">
        <f t="shared" si="0"/>
        <v>0</v>
      </c>
    </row>
    <row r="36" spans="1:8" ht="42.75" x14ac:dyDescent="0.25">
      <c r="A36" s="10">
        <f>A35+1</f>
        <v>25</v>
      </c>
      <c r="B36" s="10" t="s">
        <v>23</v>
      </c>
      <c r="C36" s="13" t="s">
        <v>67</v>
      </c>
      <c r="D36" s="32" t="s">
        <v>39</v>
      </c>
      <c r="E36" s="39">
        <f>6908</f>
        <v>6908</v>
      </c>
      <c r="F36" s="52">
        <v>0</v>
      </c>
      <c r="G36" s="24">
        <f t="shared" ref="G36" si="8">E36*F36</f>
        <v>0</v>
      </c>
    </row>
    <row r="37" spans="1:8" s="2" customFormat="1" ht="42.75" x14ac:dyDescent="0.25">
      <c r="A37" s="10">
        <f t="shared" ref="A37:A44" si="9">A36+1</f>
        <v>26</v>
      </c>
      <c r="B37" s="10" t="s">
        <v>23</v>
      </c>
      <c r="C37" s="13" t="s">
        <v>66</v>
      </c>
      <c r="D37" s="32" t="s">
        <v>39</v>
      </c>
      <c r="E37" s="39">
        <f>1615*1.05</f>
        <v>1696</v>
      </c>
      <c r="F37" s="52">
        <v>0</v>
      </c>
      <c r="G37" s="24">
        <f t="shared" si="0"/>
        <v>0</v>
      </c>
    </row>
    <row r="38" spans="1:8" s="2" customFormat="1" ht="42.75" x14ac:dyDescent="0.25">
      <c r="A38" s="10">
        <f t="shared" si="9"/>
        <v>27</v>
      </c>
      <c r="B38" s="10" t="s">
        <v>23</v>
      </c>
      <c r="C38" s="13" t="s">
        <v>49</v>
      </c>
      <c r="D38" s="32" t="s">
        <v>39</v>
      </c>
      <c r="E38" s="32">
        <f>6908+1615</f>
        <v>8523</v>
      </c>
      <c r="F38" s="52">
        <v>0</v>
      </c>
      <c r="G38" s="24">
        <f t="shared" si="0"/>
        <v>0</v>
      </c>
    </row>
    <row r="39" spans="1:8" s="2" customFormat="1" ht="42.75" x14ac:dyDescent="0.25">
      <c r="A39" s="10">
        <f t="shared" si="9"/>
        <v>28</v>
      </c>
      <c r="B39" s="10" t="s">
        <v>23</v>
      </c>
      <c r="C39" s="13" t="s">
        <v>50</v>
      </c>
      <c r="D39" s="32" t="s">
        <v>39</v>
      </c>
      <c r="E39" s="32">
        <v>545</v>
      </c>
      <c r="F39" s="52">
        <v>0</v>
      </c>
      <c r="G39" s="24">
        <f t="shared" ref="G39:G44" si="10">E39*F39</f>
        <v>0</v>
      </c>
    </row>
    <row r="40" spans="1:8" s="2" customFormat="1" ht="42.75" x14ac:dyDescent="0.25">
      <c r="A40" s="10">
        <f t="shared" si="9"/>
        <v>29</v>
      </c>
      <c r="B40" s="10" t="s">
        <v>48</v>
      </c>
      <c r="C40" s="13" t="s">
        <v>91</v>
      </c>
      <c r="D40" s="32" t="s">
        <v>39</v>
      </c>
      <c r="E40" s="39">
        <f>1615+1507*0.5</f>
        <v>2369</v>
      </c>
      <c r="F40" s="52">
        <v>0</v>
      </c>
      <c r="G40" s="24">
        <f t="shared" si="10"/>
        <v>0</v>
      </c>
    </row>
    <row r="41" spans="1:8" s="2" customFormat="1" ht="28.5" x14ac:dyDescent="0.25">
      <c r="A41" s="10">
        <f t="shared" si="9"/>
        <v>30</v>
      </c>
      <c r="B41" s="10" t="s">
        <v>47</v>
      </c>
      <c r="C41" s="13" t="s">
        <v>96</v>
      </c>
      <c r="D41" s="32" t="s">
        <v>39</v>
      </c>
      <c r="E41" s="32">
        <v>810</v>
      </c>
      <c r="F41" s="52">
        <v>0</v>
      </c>
      <c r="G41" s="24">
        <f t="shared" si="10"/>
        <v>0</v>
      </c>
    </row>
    <row r="42" spans="1:8" ht="42.75" x14ac:dyDescent="0.25">
      <c r="A42" s="10">
        <f t="shared" si="9"/>
        <v>31</v>
      </c>
      <c r="B42" s="10" t="s">
        <v>47</v>
      </c>
      <c r="C42" s="13" t="s">
        <v>98</v>
      </c>
      <c r="D42" s="32" t="s">
        <v>39</v>
      </c>
      <c r="E42" s="32">
        <v>196</v>
      </c>
      <c r="F42" s="52">
        <v>0</v>
      </c>
      <c r="G42" s="24">
        <f t="shared" si="10"/>
        <v>0</v>
      </c>
      <c r="H42" s="2"/>
    </row>
    <row r="43" spans="1:8" ht="42.75" x14ac:dyDescent="0.25">
      <c r="A43" s="10">
        <f t="shared" si="9"/>
        <v>32</v>
      </c>
      <c r="B43" s="10" t="s">
        <v>47</v>
      </c>
      <c r="C43" s="13" t="s">
        <v>99</v>
      </c>
      <c r="D43" s="32" t="s">
        <v>39</v>
      </c>
      <c r="E43" s="32">
        <v>121</v>
      </c>
      <c r="F43" s="52">
        <v>0</v>
      </c>
      <c r="G43" s="24">
        <f t="shared" si="10"/>
        <v>0</v>
      </c>
      <c r="H43" s="2"/>
    </row>
    <row r="44" spans="1:8" s="2" customFormat="1" ht="42.75" x14ac:dyDescent="0.25">
      <c r="A44" s="10">
        <f t="shared" si="9"/>
        <v>33</v>
      </c>
      <c r="B44" s="10" t="s">
        <v>73</v>
      </c>
      <c r="C44" s="13" t="s">
        <v>72</v>
      </c>
      <c r="D44" s="32" t="s">
        <v>39</v>
      </c>
      <c r="E44" s="32">
        <v>19</v>
      </c>
      <c r="F44" s="52">
        <v>0</v>
      </c>
      <c r="G44" s="24">
        <f t="shared" si="10"/>
        <v>0</v>
      </c>
    </row>
    <row r="45" spans="1:8" x14ac:dyDescent="0.25">
      <c r="A45" s="50" t="s">
        <v>8</v>
      </c>
      <c r="B45" s="59" t="s">
        <v>8</v>
      </c>
      <c r="C45" s="11" t="s">
        <v>69</v>
      </c>
      <c r="D45" s="50" t="s">
        <v>8</v>
      </c>
      <c r="E45" s="50" t="s">
        <v>8</v>
      </c>
      <c r="F45" s="50" t="s">
        <v>8</v>
      </c>
      <c r="G45" s="48" t="s">
        <v>8</v>
      </c>
      <c r="H45" s="5"/>
    </row>
    <row r="46" spans="1:8" ht="42.75" x14ac:dyDescent="0.25">
      <c r="A46" s="10">
        <f>A44+1</f>
        <v>34</v>
      </c>
      <c r="B46" s="33" t="s">
        <v>70</v>
      </c>
      <c r="C46" s="45" t="s">
        <v>86</v>
      </c>
      <c r="D46" s="20" t="s">
        <v>71</v>
      </c>
      <c r="E46" s="9">
        <f>250*0.5*0.15</f>
        <v>18.75</v>
      </c>
      <c r="F46" s="52">
        <v>0</v>
      </c>
      <c r="G46" s="24">
        <f>E46*F46</f>
        <v>0</v>
      </c>
      <c r="H46" s="5"/>
    </row>
    <row r="47" spans="1:8" s="2" customFormat="1" x14ac:dyDescent="0.25">
      <c r="A47" s="50" t="s">
        <v>8</v>
      </c>
      <c r="B47" s="59" t="s">
        <v>8</v>
      </c>
      <c r="C47" s="11" t="s">
        <v>57</v>
      </c>
      <c r="D47" s="50" t="s">
        <v>8</v>
      </c>
      <c r="E47" s="50" t="s">
        <v>8</v>
      </c>
      <c r="F47" s="50" t="s">
        <v>8</v>
      </c>
      <c r="G47" s="41" t="s">
        <v>8</v>
      </c>
    </row>
    <row r="48" spans="1:8" s="2" customFormat="1" ht="28.5" x14ac:dyDescent="0.25">
      <c r="A48" s="9">
        <f>A46+1</f>
        <v>35</v>
      </c>
      <c r="B48" s="10" t="s">
        <v>59</v>
      </c>
      <c r="C48" s="36" t="s">
        <v>58</v>
      </c>
      <c r="D48" s="32" t="s">
        <v>39</v>
      </c>
      <c r="E48" s="56">
        <v>40</v>
      </c>
      <c r="F48" s="52">
        <v>0</v>
      </c>
      <c r="G48" s="24">
        <f>E48*F48</f>
        <v>0</v>
      </c>
    </row>
    <row r="49" spans="1:9" s="2" customFormat="1" x14ac:dyDescent="0.25">
      <c r="A49" s="50" t="s">
        <v>8</v>
      </c>
      <c r="B49" s="59" t="s">
        <v>8</v>
      </c>
      <c r="C49" s="11" t="s">
        <v>60</v>
      </c>
      <c r="D49" s="50" t="s">
        <v>8</v>
      </c>
      <c r="E49" s="50" t="s">
        <v>8</v>
      </c>
      <c r="F49" s="50" t="s">
        <v>8</v>
      </c>
      <c r="G49" s="41" t="s">
        <v>8</v>
      </c>
    </row>
    <row r="50" spans="1:9" s="2" customFormat="1" ht="28.5" x14ac:dyDescent="0.25">
      <c r="A50" s="10">
        <f>A48+1</f>
        <v>36</v>
      </c>
      <c r="B50" s="10" t="s">
        <v>24</v>
      </c>
      <c r="C50" s="36" t="s">
        <v>61</v>
      </c>
      <c r="D50" s="9" t="s">
        <v>16</v>
      </c>
      <c r="E50" s="9">
        <v>26</v>
      </c>
      <c r="F50" s="52">
        <v>0</v>
      </c>
      <c r="G50" s="24">
        <f>E50*F50</f>
        <v>0</v>
      </c>
    </row>
    <row r="51" spans="1:9" s="2" customFormat="1" x14ac:dyDescent="0.25">
      <c r="A51" s="10">
        <f>A50+1</f>
        <v>37</v>
      </c>
      <c r="B51" s="10" t="s">
        <v>24</v>
      </c>
      <c r="C51" s="36" t="s">
        <v>62</v>
      </c>
      <c r="D51" s="9" t="s">
        <v>16</v>
      </c>
      <c r="E51" s="9">
        <v>17</v>
      </c>
      <c r="F51" s="52">
        <v>0</v>
      </c>
      <c r="G51" s="24">
        <f t="shared" ref="G51:G53" si="11">E51*F51</f>
        <v>0</v>
      </c>
    </row>
    <row r="52" spans="1:9" s="2" customFormat="1" ht="28.5" x14ac:dyDescent="0.25">
      <c r="A52" s="10">
        <f t="shared" ref="A52:A53" si="12">A51+1</f>
        <v>38</v>
      </c>
      <c r="B52" s="10" t="s">
        <v>24</v>
      </c>
      <c r="C52" s="36" t="s">
        <v>74</v>
      </c>
      <c r="D52" s="9" t="s">
        <v>16</v>
      </c>
      <c r="E52" s="9">
        <v>4</v>
      </c>
      <c r="F52" s="52">
        <v>0</v>
      </c>
      <c r="G52" s="24">
        <f t="shared" ref="G52" si="13">E52*F52</f>
        <v>0</v>
      </c>
    </row>
    <row r="53" spans="1:9" s="2" customFormat="1" ht="28.5" x14ac:dyDescent="0.25">
      <c r="A53" s="10">
        <f t="shared" si="12"/>
        <v>39</v>
      </c>
      <c r="B53" s="10" t="s">
        <v>64</v>
      </c>
      <c r="C53" s="36" t="s">
        <v>63</v>
      </c>
      <c r="D53" s="9" t="s">
        <v>41</v>
      </c>
      <c r="E53" s="9">
        <v>2</v>
      </c>
      <c r="F53" s="52">
        <v>0</v>
      </c>
      <c r="G53" s="24">
        <f t="shared" si="11"/>
        <v>0</v>
      </c>
    </row>
    <row r="54" spans="1:9" s="2" customFormat="1" ht="30" x14ac:dyDescent="0.25">
      <c r="A54" s="50" t="s">
        <v>8</v>
      </c>
      <c r="B54" s="59" t="s">
        <v>8</v>
      </c>
      <c r="C54" s="11" t="s">
        <v>83</v>
      </c>
      <c r="D54" s="50" t="s">
        <v>8</v>
      </c>
      <c r="E54" s="58" t="s">
        <v>8</v>
      </c>
      <c r="F54" s="50" t="s">
        <v>8</v>
      </c>
      <c r="G54" s="47" t="s">
        <v>8</v>
      </c>
    </row>
    <row r="55" spans="1:9" s="2" customFormat="1" ht="28.5" x14ac:dyDescent="0.25">
      <c r="A55" s="10">
        <f>A53+1</f>
        <v>40</v>
      </c>
      <c r="B55" s="10" t="s">
        <v>114</v>
      </c>
      <c r="C55" s="49" t="s">
        <v>108</v>
      </c>
      <c r="D55" s="9" t="s">
        <v>14</v>
      </c>
      <c r="E55" s="9">
        <v>32</v>
      </c>
      <c r="F55" s="52">
        <v>0</v>
      </c>
      <c r="G55" s="24">
        <f>E55*F55</f>
        <v>0</v>
      </c>
    </row>
    <row r="56" spans="1:9" s="2" customFormat="1" ht="28.5" x14ac:dyDescent="0.25">
      <c r="A56" s="10">
        <f>A55+1</f>
        <v>41</v>
      </c>
      <c r="B56" s="10" t="s">
        <v>100</v>
      </c>
      <c r="C56" s="13" t="s">
        <v>101</v>
      </c>
      <c r="D56" s="32" t="s">
        <v>14</v>
      </c>
      <c r="E56" s="32">
        <v>32</v>
      </c>
      <c r="F56" s="52">
        <v>0</v>
      </c>
      <c r="G56" s="24">
        <f t="shared" ref="G56" si="14">E56*F56</f>
        <v>0</v>
      </c>
    </row>
    <row r="57" spans="1:9" s="2" customFormat="1" x14ac:dyDescent="0.25">
      <c r="A57" s="50" t="s">
        <v>8</v>
      </c>
      <c r="B57" s="59" t="s">
        <v>8</v>
      </c>
      <c r="C57" s="11" t="s">
        <v>51</v>
      </c>
      <c r="D57" s="50" t="s">
        <v>8</v>
      </c>
      <c r="E57" s="50" t="s">
        <v>8</v>
      </c>
      <c r="F57" s="50" t="s">
        <v>8</v>
      </c>
      <c r="G57" s="41" t="s">
        <v>8</v>
      </c>
    </row>
    <row r="58" spans="1:9" s="4" customFormat="1" ht="42.75" x14ac:dyDescent="0.2">
      <c r="A58" s="14">
        <f>A56+1</f>
        <v>42</v>
      </c>
      <c r="B58" s="14" t="s">
        <v>56</v>
      </c>
      <c r="C58" s="16" t="s">
        <v>52</v>
      </c>
      <c r="D58" s="9" t="s">
        <v>14</v>
      </c>
      <c r="E58" s="9">
        <v>355</v>
      </c>
      <c r="F58" s="55">
        <v>0</v>
      </c>
      <c r="G58" s="24">
        <f>E58*F58</f>
        <v>0</v>
      </c>
    </row>
    <row r="59" spans="1:9" s="4" customFormat="1" ht="42.75" x14ac:dyDescent="0.2">
      <c r="A59" s="14">
        <f>A58+1</f>
        <v>43</v>
      </c>
      <c r="B59" s="14" t="s">
        <v>56</v>
      </c>
      <c r="C59" s="16" t="s">
        <v>53</v>
      </c>
      <c r="D59" s="9" t="s">
        <v>14</v>
      </c>
      <c r="E59" s="9">
        <v>145</v>
      </c>
      <c r="F59" s="55">
        <v>0</v>
      </c>
      <c r="G59" s="24">
        <f t="shared" ref="G59:G61" si="15">E59*F59</f>
        <v>0</v>
      </c>
    </row>
    <row r="60" spans="1:9" s="1" customFormat="1" ht="42.75" x14ac:dyDescent="0.2">
      <c r="A60" s="14">
        <f>A59+1</f>
        <v>44</v>
      </c>
      <c r="B60" s="14" t="s">
        <v>56</v>
      </c>
      <c r="C60" s="16" t="s">
        <v>102</v>
      </c>
      <c r="D60" s="9" t="s">
        <v>14</v>
      </c>
      <c r="E60" s="9">
        <v>245</v>
      </c>
      <c r="F60" s="55">
        <v>0</v>
      </c>
      <c r="G60" s="24">
        <f t="shared" si="15"/>
        <v>0</v>
      </c>
      <c r="H60" s="4"/>
    </row>
    <row r="61" spans="1:9" s="4" customFormat="1" ht="28.5" x14ac:dyDescent="0.2">
      <c r="A61" s="14">
        <f>A59+1</f>
        <v>44</v>
      </c>
      <c r="B61" s="14" t="s">
        <v>55</v>
      </c>
      <c r="C61" s="16" t="s">
        <v>54</v>
      </c>
      <c r="D61" s="9" t="s">
        <v>14</v>
      </c>
      <c r="E61" s="9">
        <v>450</v>
      </c>
      <c r="F61" s="55">
        <v>0</v>
      </c>
      <c r="G61" s="24">
        <f t="shared" si="15"/>
        <v>0</v>
      </c>
    </row>
    <row r="62" spans="1:9" s="1" customFormat="1" x14ac:dyDescent="0.2">
      <c r="A62" s="50" t="s">
        <v>8</v>
      </c>
      <c r="B62" s="59" t="s">
        <v>8</v>
      </c>
      <c r="C62" s="50" t="s">
        <v>25</v>
      </c>
      <c r="D62" s="50" t="s">
        <v>8</v>
      </c>
      <c r="E62" s="50" t="s">
        <v>8</v>
      </c>
      <c r="F62" s="50" t="s">
        <v>8</v>
      </c>
      <c r="G62" s="47" t="s">
        <v>8</v>
      </c>
    </row>
    <row r="63" spans="1:9" x14ac:dyDescent="0.25">
      <c r="A63" s="10">
        <f>A61+1</f>
        <v>45</v>
      </c>
      <c r="B63" s="10" t="s">
        <v>10</v>
      </c>
      <c r="C63" s="13" t="s">
        <v>68</v>
      </c>
      <c r="D63" s="32" t="s">
        <v>11</v>
      </c>
      <c r="E63" s="32">
        <v>1.7</v>
      </c>
      <c r="F63" s="51">
        <v>0</v>
      </c>
      <c r="G63" s="24">
        <f>E63*F63</f>
        <v>0</v>
      </c>
      <c r="H63" s="2"/>
    </row>
    <row r="64" spans="1:9" s="1" customFormat="1" ht="28.5" x14ac:dyDescent="0.2">
      <c r="A64" s="14">
        <f t="shared" ref="A64:A65" si="16">A63+1</f>
        <v>46</v>
      </c>
      <c r="B64" s="14" t="s">
        <v>104</v>
      </c>
      <c r="C64" s="16" t="s">
        <v>105</v>
      </c>
      <c r="D64" s="9" t="s">
        <v>16</v>
      </c>
      <c r="E64" s="9">
        <v>1</v>
      </c>
      <c r="F64" s="61">
        <v>0</v>
      </c>
      <c r="G64" s="24">
        <f t="shared" ref="G64:G65" si="17">E64*F64</f>
        <v>0</v>
      </c>
      <c r="H64" s="62"/>
      <c r="I64" s="63"/>
    </row>
    <row r="65" spans="1:9" s="2" customFormat="1" x14ac:dyDescent="0.25">
      <c r="A65" s="14">
        <f t="shared" si="16"/>
        <v>47</v>
      </c>
      <c r="B65" s="14" t="s">
        <v>104</v>
      </c>
      <c r="C65" s="64" t="s">
        <v>106</v>
      </c>
      <c r="D65" s="9" t="s">
        <v>16</v>
      </c>
      <c r="E65" s="32">
        <v>3</v>
      </c>
      <c r="F65" s="51">
        <v>0</v>
      </c>
      <c r="G65" s="24">
        <f t="shared" si="17"/>
        <v>0</v>
      </c>
    </row>
    <row r="66" spans="1:9" x14ac:dyDescent="0.25">
      <c r="A66" s="40"/>
      <c r="B66" s="40"/>
      <c r="C66" s="40"/>
      <c r="D66" s="40"/>
      <c r="E66" s="40"/>
      <c r="F66" s="25" t="s">
        <v>34</v>
      </c>
      <c r="G66" s="35">
        <f>SUM(G9:G65)</f>
        <v>0</v>
      </c>
      <c r="I66">
        <v>1200000</v>
      </c>
    </row>
    <row r="67" spans="1:9" x14ac:dyDescent="0.25">
      <c r="A67" s="40"/>
      <c r="B67" s="40"/>
      <c r="C67" s="40"/>
      <c r="D67" s="40"/>
      <c r="E67" s="40"/>
      <c r="F67" s="30" t="s">
        <v>35</v>
      </c>
      <c r="G67" s="35">
        <f>G66*0.23</f>
        <v>0</v>
      </c>
      <c r="I67">
        <f>I66*1.23</f>
        <v>1476000</v>
      </c>
    </row>
    <row r="68" spans="1:9" x14ac:dyDescent="0.25">
      <c r="A68" s="40"/>
      <c r="B68" s="40"/>
      <c r="C68" s="40"/>
      <c r="D68" s="40"/>
      <c r="E68" s="40"/>
      <c r="F68" s="30" t="s">
        <v>36</v>
      </c>
      <c r="G68" s="35">
        <f>G66+G67</f>
        <v>0</v>
      </c>
    </row>
    <row r="69" spans="1:9" x14ac:dyDescent="0.25">
      <c r="A69" s="40"/>
      <c r="B69" s="40"/>
      <c r="C69" s="40"/>
      <c r="D69" s="40"/>
      <c r="E69" s="40"/>
      <c r="F69" s="43"/>
      <c r="G69" s="6"/>
    </row>
    <row r="70" spans="1:9" x14ac:dyDescent="0.25">
      <c r="A70" s="40"/>
      <c r="B70" s="40"/>
      <c r="C70" s="40"/>
      <c r="D70" s="40"/>
      <c r="E70" s="40"/>
      <c r="F70" s="43"/>
      <c r="G70" s="6"/>
    </row>
    <row r="71" spans="1:9" ht="15.75" x14ac:dyDescent="0.25">
      <c r="A71" s="40"/>
      <c r="B71" s="66"/>
      <c r="C71" s="65"/>
      <c r="D71" s="65"/>
      <c r="E71" s="65"/>
      <c r="F71" s="65"/>
      <c r="G71" s="65"/>
    </row>
    <row r="72" spans="1:9" ht="15.75" x14ac:dyDescent="0.25">
      <c r="A72" s="40"/>
      <c r="B72" s="66"/>
      <c r="C72" s="65"/>
      <c r="D72" s="65" t="s">
        <v>118</v>
      </c>
      <c r="E72" s="65"/>
      <c r="F72" s="65"/>
      <c r="G72" s="65"/>
    </row>
    <row r="73" spans="1:9" ht="15.75" x14ac:dyDescent="0.25">
      <c r="A73" s="40"/>
      <c r="B73" s="68" t="s">
        <v>117</v>
      </c>
      <c r="C73" s="68"/>
      <c r="D73" s="69" t="s">
        <v>116</v>
      </c>
      <c r="E73" s="67"/>
      <c r="F73" s="67"/>
      <c r="G73" s="67"/>
    </row>
    <row r="74" spans="1:9" ht="15.75" x14ac:dyDescent="0.25">
      <c r="A74" s="40"/>
      <c r="B74" s="68"/>
      <c r="C74" s="68"/>
      <c r="D74" s="67" t="s">
        <v>115</v>
      </c>
      <c r="E74" s="67"/>
      <c r="F74" s="67"/>
      <c r="G74" s="67"/>
    </row>
    <row r="75" spans="1:9" ht="15.75" x14ac:dyDescent="0.25">
      <c r="A75" s="40"/>
      <c r="B75" s="66"/>
      <c r="C75" s="65"/>
      <c r="D75" s="65"/>
      <c r="E75" s="65"/>
      <c r="F75" s="65"/>
      <c r="G75" s="65"/>
    </row>
    <row r="76" spans="1:9" x14ac:dyDescent="0.25">
      <c r="A76" s="40"/>
      <c r="B76" s="40"/>
      <c r="C76" s="40"/>
      <c r="D76" s="40"/>
      <c r="E76" s="40"/>
      <c r="F76" s="43"/>
      <c r="G76" s="6"/>
    </row>
    <row r="77" spans="1:9" x14ac:dyDescent="0.25">
      <c r="A77" s="40"/>
      <c r="B77" s="40"/>
      <c r="C77" s="40"/>
      <c r="D77" s="40"/>
      <c r="E77" s="40"/>
      <c r="F77" s="43"/>
      <c r="G77" s="6"/>
    </row>
    <row r="78" spans="1:9" x14ac:dyDescent="0.25">
      <c r="A78" s="40"/>
      <c r="B78" s="40"/>
      <c r="C78" s="40"/>
      <c r="D78" s="40"/>
      <c r="E78" s="40"/>
      <c r="F78" s="43"/>
      <c r="G78" s="6"/>
    </row>
    <row r="79" spans="1:9" x14ac:dyDescent="0.25">
      <c r="A79" s="40"/>
      <c r="B79" s="40"/>
      <c r="C79" s="40"/>
      <c r="D79" s="40"/>
      <c r="E79" s="40"/>
      <c r="F79" s="43"/>
      <c r="G79" s="6"/>
    </row>
    <row r="80" spans="1:9" x14ac:dyDescent="0.25">
      <c r="A80" s="40"/>
      <c r="B80" s="40"/>
      <c r="C80" s="40"/>
      <c r="D80" s="40"/>
      <c r="E80" s="40"/>
      <c r="F80" s="43"/>
      <c r="G80" s="6"/>
    </row>
    <row r="81" spans="1:7" x14ac:dyDescent="0.25">
      <c r="A81" s="40"/>
      <c r="B81" s="40"/>
      <c r="C81" s="40"/>
      <c r="D81" s="40"/>
      <c r="E81" s="40"/>
      <c r="F81" s="43"/>
      <c r="G81" s="6"/>
    </row>
    <row r="82" spans="1:7" x14ac:dyDescent="0.25">
      <c r="A82" s="40"/>
      <c r="B82" s="40"/>
      <c r="C82" s="40"/>
      <c r="D82" s="40"/>
      <c r="E82" s="40"/>
      <c r="F82" s="43"/>
      <c r="G82" s="6"/>
    </row>
    <row r="83" spans="1:7" x14ac:dyDescent="0.25">
      <c r="A83" s="40"/>
      <c r="B83" s="40"/>
      <c r="C83" s="40"/>
      <c r="D83" s="40"/>
      <c r="E83" s="40"/>
      <c r="F83" s="43"/>
      <c r="G83" s="6"/>
    </row>
    <row r="84" spans="1:7" x14ac:dyDescent="0.25">
      <c r="A84" s="40"/>
      <c r="B84" s="40"/>
      <c r="C84" s="40"/>
      <c r="D84" s="40"/>
      <c r="E84" s="40"/>
      <c r="F84" s="43"/>
      <c r="G84" s="6"/>
    </row>
    <row r="85" spans="1:7" x14ac:dyDescent="0.25">
      <c r="A85" s="40"/>
      <c r="B85" s="40"/>
      <c r="C85" s="40"/>
      <c r="D85" s="40"/>
      <c r="E85" s="40"/>
      <c r="F85" s="43"/>
      <c r="G85" s="6"/>
    </row>
    <row r="86" spans="1:7" x14ac:dyDescent="0.25">
      <c r="A86" s="40"/>
      <c r="B86" s="40"/>
      <c r="C86" s="40"/>
      <c r="D86" s="40"/>
      <c r="E86" s="40"/>
      <c r="F86" s="43"/>
      <c r="G86" s="6"/>
    </row>
    <row r="87" spans="1:7" x14ac:dyDescent="0.25">
      <c r="A87" s="40"/>
      <c r="B87" s="40"/>
      <c r="C87" s="40"/>
      <c r="D87" s="40"/>
      <c r="E87" s="40"/>
      <c r="F87" s="43"/>
      <c r="G87" s="6"/>
    </row>
    <row r="88" spans="1:7" x14ac:dyDescent="0.25">
      <c r="A88" s="40"/>
      <c r="B88" s="40"/>
      <c r="C88" s="40"/>
      <c r="D88" s="40"/>
      <c r="E88" s="40"/>
      <c r="F88" s="43"/>
      <c r="G88" s="6"/>
    </row>
    <row r="89" spans="1:7" x14ac:dyDescent="0.25">
      <c r="A89" s="40"/>
      <c r="B89" s="40"/>
      <c r="C89" s="40"/>
      <c r="D89" s="40"/>
      <c r="E89" s="40"/>
      <c r="F89" s="43"/>
      <c r="G89" s="6"/>
    </row>
    <row r="90" spans="1:7" x14ac:dyDescent="0.25">
      <c r="A90" s="40"/>
      <c r="B90" s="40"/>
      <c r="C90" s="40"/>
      <c r="D90" s="40"/>
      <c r="E90" s="40"/>
      <c r="F90" s="43"/>
      <c r="G90" s="6"/>
    </row>
    <row r="91" spans="1:7" x14ac:dyDescent="0.25">
      <c r="A91" s="40"/>
      <c r="B91" s="40"/>
      <c r="C91" s="40"/>
      <c r="D91" s="40"/>
      <c r="E91" s="40"/>
      <c r="F91" s="43"/>
      <c r="G91" s="6"/>
    </row>
    <row r="92" spans="1:7" x14ac:dyDescent="0.25">
      <c r="A92" s="40"/>
      <c r="B92" s="40"/>
      <c r="C92" s="40"/>
      <c r="D92" s="40"/>
      <c r="E92" s="40"/>
      <c r="F92" s="43"/>
      <c r="G92" s="6"/>
    </row>
    <row r="93" spans="1:7" x14ac:dyDescent="0.25">
      <c r="A93" s="40"/>
      <c r="B93" s="40"/>
      <c r="C93" s="40"/>
      <c r="D93" s="40"/>
      <c r="E93" s="40"/>
      <c r="F93" s="43"/>
      <c r="G93" s="6"/>
    </row>
    <row r="94" spans="1:7" x14ac:dyDescent="0.25">
      <c r="A94" s="40"/>
      <c r="B94" s="40"/>
      <c r="C94" s="40"/>
      <c r="D94" s="40"/>
      <c r="E94" s="40"/>
      <c r="F94" s="43"/>
      <c r="G94" s="6"/>
    </row>
    <row r="95" spans="1:7" x14ac:dyDescent="0.25">
      <c r="A95" s="40"/>
      <c r="B95" s="40"/>
      <c r="C95" s="40"/>
      <c r="D95" s="40"/>
      <c r="E95" s="40"/>
      <c r="F95" s="43"/>
      <c r="G95" s="6"/>
    </row>
    <row r="96" spans="1:7" x14ac:dyDescent="0.25">
      <c r="A96" s="40"/>
      <c r="B96" s="40"/>
      <c r="C96" s="40"/>
      <c r="D96" s="40"/>
      <c r="E96" s="40"/>
      <c r="F96" s="43"/>
      <c r="G96" s="6"/>
    </row>
    <row r="97" spans="1:7" x14ac:dyDescent="0.25">
      <c r="A97" s="40"/>
      <c r="B97" s="40"/>
      <c r="C97" s="40"/>
      <c r="D97" s="40"/>
      <c r="E97" s="40"/>
      <c r="F97" s="43"/>
      <c r="G97" s="6"/>
    </row>
    <row r="98" spans="1:7" x14ac:dyDescent="0.25">
      <c r="A98" s="40"/>
      <c r="B98" s="40"/>
      <c r="C98" s="40"/>
      <c r="D98" s="40"/>
      <c r="E98" s="40"/>
      <c r="F98" s="43"/>
      <c r="G98" s="6"/>
    </row>
    <row r="99" spans="1:7" x14ac:dyDescent="0.25">
      <c r="A99" s="40"/>
      <c r="B99" s="40"/>
      <c r="C99" s="40"/>
      <c r="D99" s="40"/>
      <c r="E99" s="40"/>
      <c r="F99" s="43"/>
      <c r="G99" s="6"/>
    </row>
    <row r="100" spans="1:7" x14ac:dyDescent="0.25">
      <c r="A100" s="40"/>
      <c r="B100" s="40"/>
      <c r="C100" s="40"/>
      <c r="D100" s="40"/>
      <c r="E100" s="40"/>
      <c r="F100" s="43"/>
      <c r="G100" s="6"/>
    </row>
    <row r="101" spans="1:7" x14ac:dyDescent="0.25">
      <c r="A101" s="40"/>
      <c r="B101" s="40"/>
      <c r="C101" s="40"/>
      <c r="D101" s="40"/>
      <c r="E101" s="40"/>
      <c r="F101" s="43"/>
      <c r="G101" s="6"/>
    </row>
    <row r="102" spans="1:7" x14ac:dyDescent="0.25">
      <c r="A102" s="40"/>
      <c r="B102" s="40"/>
      <c r="C102" s="40"/>
      <c r="D102" s="40"/>
      <c r="E102" s="40"/>
      <c r="F102" s="43"/>
      <c r="G102" s="6"/>
    </row>
    <row r="103" spans="1:7" x14ac:dyDescent="0.25">
      <c r="A103" s="40"/>
      <c r="B103" s="40"/>
      <c r="C103" s="40"/>
      <c r="D103" s="40"/>
      <c r="E103" s="40"/>
      <c r="F103" s="43"/>
      <c r="G103" s="6"/>
    </row>
    <row r="104" spans="1:7" x14ac:dyDescent="0.25">
      <c r="A104" s="40"/>
      <c r="B104" s="40"/>
      <c r="C104" s="40"/>
      <c r="D104" s="40"/>
      <c r="E104" s="40"/>
      <c r="F104" s="43"/>
      <c r="G104" s="6"/>
    </row>
    <row r="105" spans="1:7" x14ac:dyDescent="0.25">
      <c r="A105" s="40"/>
      <c r="B105" s="40"/>
      <c r="C105" s="40"/>
      <c r="D105" s="40"/>
      <c r="E105" s="40"/>
      <c r="F105" s="43"/>
      <c r="G105" s="6"/>
    </row>
    <row r="106" spans="1:7" x14ac:dyDescent="0.25">
      <c r="A106" s="40"/>
      <c r="B106" s="40"/>
      <c r="C106" s="40"/>
      <c r="D106" s="40"/>
      <c r="E106" s="40"/>
      <c r="F106" s="43"/>
      <c r="G106" s="6"/>
    </row>
    <row r="107" spans="1:7" x14ac:dyDescent="0.25">
      <c r="A107" s="40"/>
      <c r="B107" s="40"/>
      <c r="C107" s="40"/>
      <c r="D107" s="40"/>
      <c r="E107" s="40"/>
      <c r="F107" s="43"/>
      <c r="G107" s="6"/>
    </row>
    <row r="108" spans="1:7" x14ac:dyDescent="0.25">
      <c r="A108" s="40"/>
      <c r="B108" s="40"/>
      <c r="C108" s="40"/>
      <c r="D108" s="40"/>
      <c r="E108" s="40"/>
      <c r="F108" s="43"/>
      <c r="G108" s="6"/>
    </row>
    <row r="109" spans="1:7" x14ac:dyDescent="0.25">
      <c r="A109" s="40"/>
      <c r="B109" s="40"/>
      <c r="C109" s="40"/>
      <c r="D109" s="40"/>
      <c r="E109" s="40"/>
      <c r="F109" s="43"/>
      <c r="G109" s="6"/>
    </row>
    <row r="110" spans="1:7" x14ac:dyDescent="0.25">
      <c r="A110" s="40"/>
      <c r="B110" s="40"/>
      <c r="C110" s="40"/>
      <c r="D110" s="40"/>
      <c r="E110" s="40"/>
      <c r="F110" s="43"/>
      <c r="G110" s="6"/>
    </row>
    <row r="111" spans="1:7" x14ac:dyDescent="0.25">
      <c r="A111" s="40"/>
      <c r="B111" s="40"/>
      <c r="C111" s="40"/>
      <c r="D111" s="40"/>
      <c r="E111" s="40"/>
      <c r="F111" s="43"/>
      <c r="G111" s="6"/>
    </row>
    <row r="112" spans="1:7" x14ac:dyDescent="0.25">
      <c r="A112" s="40"/>
      <c r="B112" s="40"/>
      <c r="C112" s="40"/>
      <c r="D112" s="40"/>
      <c r="E112" s="40"/>
      <c r="F112" s="43"/>
      <c r="G112" s="6"/>
    </row>
    <row r="113" spans="1:7" x14ac:dyDescent="0.25">
      <c r="A113" s="40"/>
      <c r="B113" s="40"/>
      <c r="C113" s="40"/>
      <c r="D113" s="40"/>
      <c r="E113" s="40"/>
      <c r="F113" s="43"/>
      <c r="G113" s="6"/>
    </row>
    <row r="114" spans="1:7" x14ac:dyDescent="0.25">
      <c r="A114" s="40"/>
      <c r="B114" s="40"/>
      <c r="C114" s="40"/>
      <c r="D114" s="40"/>
      <c r="E114" s="40"/>
      <c r="F114" s="43"/>
      <c r="G114" s="6"/>
    </row>
    <row r="115" spans="1:7" x14ac:dyDescent="0.25">
      <c r="A115" s="40"/>
      <c r="B115" s="40"/>
      <c r="C115" s="40"/>
      <c r="D115" s="40"/>
      <c r="E115" s="40"/>
      <c r="F115" s="43"/>
      <c r="G115" s="6"/>
    </row>
    <row r="116" spans="1:7" x14ac:dyDescent="0.25">
      <c r="A116" s="40"/>
      <c r="B116" s="40"/>
      <c r="C116" s="40"/>
      <c r="D116" s="40"/>
      <c r="E116" s="40"/>
      <c r="F116" s="43"/>
      <c r="G116" s="6"/>
    </row>
    <row r="117" spans="1:7" x14ac:dyDescent="0.25">
      <c r="A117" s="40"/>
      <c r="B117" s="40"/>
      <c r="C117" s="40"/>
      <c r="D117" s="40"/>
      <c r="E117" s="40"/>
      <c r="F117" s="43"/>
      <c r="G117" s="6"/>
    </row>
    <row r="118" spans="1:7" x14ac:dyDescent="0.25">
      <c r="A118" s="40"/>
      <c r="B118" s="40"/>
      <c r="C118" s="40"/>
      <c r="D118" s="40"/>
      <c r="E118" s="40"/>
      <c r="F118" s="43"/>
      <c r="G118" s="6"/>
    </row>
    <row r="119" spans="1:7" x14ac:dyDescent="0.25">
      <c r="A119" s="40"/>
      <c r="B119" s="40"/>
      <c r="C119" s="40"/>
      <c r="D119" s="40"/>
      <c r="E119" s="40"/>
      <c r="F119" s="43"/>
      <c r="G119" s="6"/>
    </row>
    <row r="120" spans="1:7" x14ac:dyDescent="0.25">
      <c r="A120" s="40"/>
      <c r="B120" s="40"/>
      <c r="C120" s="40"/>
      <c r="D120" s="40"/>
      <c r="E120" s="40"/>
      <c r="F120" s="43"/>
      <c r="G120" s="6"/>
    </row>
    <row r="121" spans="1:7" x14ac:dyDescent="0.25">
      <c r="A121" s="40"/>
      <c r="B121" s="40"/>
      <c r="C121" s="40"/>
      <c r="D121" s="40"/>
      <c r="E121" s="40"/>
      <c r="F121" s="43"/>
      <c r="G121" s="6"/>
    </row>
    <row r="122" spans="1:7" x14ac:dyDescent="0.25">
      <c r="A122" s="40"/>
      <c r="B122" s="40"/>
      <c r="C122" s="40"/>
      <c r="D122" s="40"/>
      <c r="E122" s="40"/>
      <c r="F122" s="43"/>
      <c r="G122" s="6"/>
    </row>
    <row r="123" spans="1:7" x14ac:dyDescent="0.25">
      <c r="A123" s="40"/>
      <c r="B123" s="40"/>
      <c r="C123" s="40"/>
      <c r="D123" s="40"/>
      <c r="E123" s="40"/>
      <c r="F123" s="43"/>
      <c r="G123" s="6"/>
    </row>
    <row r="124" spans="1:7" x14ac:dyDescent="0.25">
      <c r="A124" s="40"/>
      <c r="B124" s="40"/>
      <c r="C124" s="40"/>
      <c r="D124" s="40"/>
      <c r="E124" s="40"/>
      <c r="F124" s="43"/>
      <c r="G124" s="6"/>
    </row>
    <row r="125" spans="1:7" x14ac:dyDescent="0.25">
      <c r="A125" s="40"/>
      <c r="B125" s="40"/>
      <c r="C125" s="40"/>
      <c r="D125" s="40"/>
      <c r="E125" s="40"/>
      <c r="F125" s="43"/>
      <c r="G125" s="6"/>
    </row>
    <row r="126" spans="1:7" x14ac:dyDescent="0.25">
      <c r="A126" s="40"/>
      <c r="B126" s="40"/>
      <c r="C126" s="40"/>
      <c r="D126" s="40"/>
      <c r="E126" s="40"/>
      <c r="F126" s="43"/>
      <c r="G126" s="6"/>
    </row>
    <row r="127" spans="1:7" x14ac:dyDescent="0.25">
      <c r="A127" s="40"/>
      <c r="B127" s="40"/>
      <c r="C127" s="40"/>
      <c r="D127" s="40"/>
      <c r="E127" s="40"/>
      <c r="F127" s="43"/>
      <c r="G127" s="6"/>
    </row>
    <row r="128" spans="1:7" x14ac:dyDescent="0.25">
      <c r="A128" s="40"/>
      <c r="B128" s="40"/>
      <c r="C128" s="40"/>
      <c r="D128" s="40"/>
      <c r="E128" s="40"/>
      <c r="F128" s="43"/>
      <c r="G128" s="6"/>
    </row>
    <row r="129" spans="1:7" x14ac:dyDescent="0.25">
      <c r="A129" s="40"/>
      <c r="B129" s="40"/>
      <c r="C129" s="40"/>
      <c r="D129" s="40"/>
      <c r="E129" s="40"/>
      <c r="F129" s="43"/>
      <c r="G129" s="6"/>
    </row>
    <row r="130" spans="1:7" x14ac:dyDescent="0.25">
      <c r="A130" s="40"/>
      <c r="B130" s="40"/>
      <c r="C130" s="40"/>
      <c r="D130" s="40"/>
      <c r="E130" s="40"/>
      <c r="F130" s="43"/>
      <c r="G130" s="6"/>
    </row>
    <row r="131" spans="1:7" x14ac:dyDescent="0.25">
      <c r="A131" s="40"/>
      <c r="B131" s="40"/>
      <c r="C131" s="40"/>
      <c r="D131" s="40"/>
      <c r="E131" s="40"/>
      <c r="F131" s="43"/>
      <c r="G131" s="6"/>
    </row>
    <row r="132" spans="1:7" x14ac:dyDescent="0.25">
      <c r="A132" s="40"/>
      <c r="B132" s="40"/>
      <c r="C132" s="40"/>
      <c r="D132" s="40"/>
      <c r="E132" s="40"/>
      <c r="F132" s="43"/>
      <c r="G132" s="6"/>
    </row>
    <row r="133" spans="1:7" x14ac:dyDescent="0.25">
      <c r="A133" s="40"/>
      <c r="B133" s="40"/>
      <c r="C133" s="40"/>
      <c r="D133" s="40"/>
      <c r="E133" s="40"/>
      <c r="F133" s="43"/>
      <c r="G133" s="6"/>
    </row>
    <row r="134" spans="1:7" x14ac:dyDescent="0.25">
      <c r="A134" s="40"/>
      <c r="B134" s="40"/>
      <c r="C134" s="40"/>
      <c r="D134" s="40"/>
      <c r="E134" s="40"/>
      <c r="F134" s="43"/>
      <c r="G134" s="6"/>
    </row>
    <row r="135" spans="1:7" x14ac:dyDescent="0.25">
      <c r="A135" s="40"/>
      <c r="B135" s="40"/>
      <c r="C135" s="40"/>
      <c r="D135" s="40"/>
      <c r="E135" s="40"/>
      <c r="F135" s="43"/>
      <c r="G135" s="6"/>
    </row>
    <row r="136" spans="1:7" x14ac:dyDescent="0.25">
      <c r="A136" s="40"/>
      <c r="B136" s="40"/>
      <c r="C136" s="40"/>
      <c r="D136" s="40"/>
      <c r="E136" s="40"/>
      <c r="F136" s="43"/>
      <c r="G136" s="6"/>
    </row>
    <row r="137" spans="1:7" x14ac:dyDescent="0.25">
      <c r="A137" s="40"/>
      <c r="B137" s="40"/>
      <c r="C137" s="40"/>
      <c r="D137" s="40"/>
      <c r="E137" s="40"/>
      <c r="F137" s="43"/>
      <c r="G137" s="6"/>
    </row>
    <row r="138" spans="1:7" x14ac:dyDescent="0.25">
      <c r="A138" s="40"/>
      <c r="B138" s="40"/>
      <c r="C138" s="40"/>
      <c r="D138" s="40"/>
      <c r="E138" s="40"/>
      <c r="F138" s="43"/>
      <c r="G138" s="6"/>
    </row>
    <row r="139" spans="1:7" x14ac:dyDescent="0.25">
      <c r="A139" s="40"/>
      <c r="B139" s="40"/>
      <c r="C139" s="40"/>
      <c r="D139" s="40"/>
      <c r="E139" s="40"/>
      <c r="F139" s="43"/>
      <c r="G139" s="6"/>
    </row>
    <row r="140" spans="1:7" x14ac:dyDescent="0.25">
      <c r="A140" s="40"/>
      <c r="B140" s="40"/>
      <c r="C140" s="40"/>
      <c r="D140" s="40"/>
      <c r="E140" s="40"/>
      <c r="F140" s="43"/>
      <c r="G140" s="6"/>
    </row>
    <row r="141" spans="1:7" x14ac:dyDescent="0.25">
      <c r="A141" s="40"/>
      <c r="B141" s="40"/>
      <c r="C141" s="40"/>
      <c r="D141" s="40"/>
      <c r="E141" s="40"/>
      <c r="F141" s="43"/>
      <c r="G141" s="6"/>
    </row>
    <row r="142" spans="1:7" x14ac:dyDescent="0.25">
      <c r="A142" s="40"/>
      <c r="B142" s="40"/>
      <c r="C142" s="40"/>
      <c r="D142" s="40"/>
      <c r="E142" s="40"/>
      <c r="F142" s="43"/>
      <c r="G142" s="6"/>
    </row>
    <row r="143" spans="1:7" x14ac:dyDescent="0.25">
      <c r="A143" s="40"/>
      <c r="B143" s="40"/>
      <c r="C143" s="40"/>
      <c r="D143" s="40"/>
      <c r="E143" s="40"/>
      <c r="F143" s="43"/>
      <c r="G143" s="6"/>
    </row>
    <row r="144" spans="1:7" x14ac:dyDescent="0.25">
      <c r="A144" s="40"/>
      <c r="B144" s="40"/>
      <c r="C144" s="40"/>
      <c r="D144" s="40"/>
      <c r="E144" s="40"/>
      <c r="F144" s="43"/>
      <c r="G144" s="6"/>
    </row>
    <row r="145" spans="1:7" x14ac:dyDescent="0.25">
      <c r="A145" s="40"/>
      <c r="B145" s="40"/>
      <c r="C145" s="40"/>
      <c r="D145" s="40"/>
      <c r="E145" s="40"/>
      <c r="F145" s="43"/>
      <c r="G145" s="6"/>
    </row>
    <row r="146" spans="1:7" x14ac:dyDescent="0.25">
      <c r="A146" s="40"/>
      <c r="B146" s="40"/>
      <c r="C146" s="40"/>
      <c r="D146" s="40"/>
      <c r="E146" s="40"/>
      <c r="F146" s="43"/>
      <c r="G146" s="6"/>
    </row>
    <row r="147" spans="1:7" x14ac:dyDescent="0.25">
      <c r="A147" s="40"/>
      <c r="B147" s="40"/>
      <c r="C147" s="40"/>
      <c r="D147" s="40"/>
      <c r="E147" s="40"/>
      <c r="F147" s="43"/>
      <c r="G147" s="6"/>
    </row>
    <row r="148" spans="1:7" x14ac:dyDescent="0.25">
      <c r="A148" s="40"/>
      <c r="B148" s="40"/>
      <c r="C148" s="40"/>
      <c r="D148" s="40"/>
      <c r="E148" s="40"/>
      <c r="F148" s="43"/>
      <c r="G148" s="6"/>
    </row>
    <row r="149" spans="1:7" x14ac:dyDescent="0.25">
      <c r="A149" s="40"/>
      <c r="B149" s="40"/>
      <c r="C149" s="40"/>
      <c r="D149" s="40"/>
      <c r="E149" s="40"/>
      <c r="F149" s="43"/>
      <c r="G149" s="6"/>
    </row>
    <row r="150" spans="1:7" x14ac:dyDescent="0.25">
      <c r="A150" s="40"/>
      <c r="B150" s="40"/>
      <c r="C150" s="40"/>
      <c r="D150" s="40"/>
      <c r="E150" s="40"/>
      <c r="F150" s="43"/>
      <c r="G150" s="6"/>
    </row>
    <row r="151" spans="1:7" x14ac:dyDescent="0.25">
      <c r="A151" s="40"/>
      <c r="B151" s="40"/>
      <c r="C151" s="40"/>
      <c r="D151" s="40"/>
      <c r="E151" s="40"/>
      <c r="F151" s="43"/>
      <c r="G151" s="6"/>
    </row>
    <row r="152" spans="1:7" x14ac:dyDescent="0.25">
      <c r="A152" s="40"/>
      <c r="B152" s="40"/>
      <c r="C152" s="40"/>
      <c r="D152" s="40"/>
      <c r="E152" s="40"/>
      <c r="F152" s="43"/>
      <c r="G152" s="6"/>
    </row>
    <row r="153" spans="1:7" x14ac:dyDescent="0.25">
      <c r="A153" s="40"/>
      <c r="B153" s="40"/>
      <c r="C153" s="40"/>
      <c r="D153" s="40"/>
      <c r="E153" s="40"/>
      <c r="F153" s="43"/>
      <c r="G153" s="6"/>
    </row>
    <row r="154" spans="1:7" x14ac:dyDescent="0.25">
      <c r="A154" s="40"/>
      <c r="B154" s="40"/>
      <c r="C154" s="40"/>
      <c r="D154" s="40"/>
      <c r="E154" s="40"/>
      <c r="F154" s="43"/>
      <c r="G154" s="6"/>
    </row>
    <row r="155" spans="1:7" x14ac:dyDescent="0.25">
      <c r="A155" s="40"/>
      <c r="B155" s="40"/>
      <c r="C155" s="40"/>
      <c r="D155" s="40"/>
      <c r="E155" s="40"/>
      <c r="F155" s="43"/>
      <c r="G155" s="6"/>
    </row>
    <row r="156" spans="1:7" x14ac:dyDescent="0.25">
      <c r="A156" s="40"/>
      <c r="B156" s="40"/>
      <c r="C156" s="40"/>
      <c r="D156" s="40"/>
      <c r="E156" s="40"/>
      <c r="F156" s="43"/>
      <c r="G156" s="6"/>
    </row>
    <row r="157" spans="1:7" x14ac:dyDescent="0.25">
      <c r="A157" s="40"/>
      <c r="B157" s="40"/>
      <c r="C157" s="40"/>
      <c r="D157" s="40"/>
      <c r="E157" s="40"/>
      <c r="F157" s="43"/>
      <c r="G157" s="6"/>
    </row>
    <row r="158" spans="1:7" x14ac:dyDescent="0.25">
      <c r="A158" s="40"/>
      <c r="B158" s="40"/>
      <c r="C158" s="40"/>
      <c r="D158" s="40"/>
      <c r="E158" s="40"/>
      <c r="F158" s="43"/>
      <c r="G158" s="6"/>
    </row>
    <row r="159" spans="1:7" x14ac:dyDescent="0.25">
      <c r="A159" s="40"/>
      <c r="B159" s="40"/>
      <c r="C159" s="40"/>
      <c r="D159" s="40"/>
      <c r="E159" s="40"/>
      <c r="F159" s="43"/>
      <c r="G159" s="6"/>
    </row>
    <row r="160" spans="1:7" x14ac:dyDescent="0.25">
      <c r="A160" s="40"/>
      <c r="B160" s="40"/>
      <c r="C160" s="40"/>
      <c r="D160" s="40"/>
      <c r="E160" s="40"/>
      <c r="F160" s="43"/>
      <c r="G160" s="6"/>
    </row>
    <row r="161" spans="1:7" x14ac:dyDescent="0.25">
      <c r="A161" s="40"/>
      <c r="B161" s="40"/>
      <c r="C161" s="40"/>
      <c r="D161" s="40"/>
      <c r="E161" s="40"/>
      <c r="F161" s="43"/>
      <c r="G161" s="6"/>
    </row>
    <row r="162" spans="1:7" x14ac:dyDescent="0.25">
      <c r="A162" s="40"/>
      <c r="B162" s="40"/>
      <c r="C162" s="40"/>
      <c r="D162" s="40"/>
      <c r="E162" s="40"/>
      <c r="F162" s="43"/>
      <c r="G162" s="6"/>
    </row>
    <row r="163" spans="1:7" x14ac:dyDescent="0.25">
      <c r="A163" s="40"/>
      <c r="B163" s="40"/>
      <c r="C163" s="40"/>
      <c r="D163" s="40"/>
      <c r="E163" s="40"/>
      <c r="F163" s="43"/>
      <c r="G163" s="6"/>
    </row>
    <row r="164" spans="1:7" x14ac:dyDescent="0.25">
      <c r="A164" s="40"/>
      <c r="B164" s="40"/>
      <c r="C164" s="40"/>
      <c r="D164" s="40"/>
      <c r="E164" s="40"/>
      <c r="F164" s="43"/>
      <c r="G164" s="6"/>
    </row>
    <row r="165" spans="1:7" x14ac:dyDescent="0.25">
      <c r="A165" s="40"/>
      <c r="B165" s="40"/>
      <c r="C165" s="40"/>
      <c r="D165" s="40"/>
      <c r="E165" s="40"/>
      <c r="F165" s="43"/>
      <c r="G165" s="6"/>
    </row>
    <row r="166" spans="1:7" x14ac:dyDescent="0.25">
      <c r="A166" s="40"/>
      <c r="B166" s="40"/>
      <c r="C166" s="40"/>
      <c r="D166" s="40"/>
      <c r="E166" s="40"/>
      <c r="F166" s="43"/>
      <c r="G166" s="6"/>
    </row>
    <row r="167" spans="1:7" x14ac:dyDescent="0.25">
      <c r="A167" s="40"/>
      <c r="B167" s="40"/>
      <c r="C167" s="40"/>
      <c r="D167" s="40"/>
      <c r="E167" s="40"/>
      <c r="F167" s="43"/>
      <c r="G167" s="6"/>
    </row>
    <row r="168" spans="1:7" x14ac:dyDescent="0.25">
      <c r="A168" s="40"/>
      <c r="B168" s="40"/>
      <c r="C168" s="40"/>
      <c r="D168" s="40"/>
      <c r="E168" s="40"/>
      <c r="F168" s="43"/>
      <c r="G168" s="6"/>
    </row>
    <row r="169" spans="1:7" x14ac:dyDescent="0.25">
      <c r="A169" s="40"/>
      <c r="B169" s="40"/>
      <c r="C169" s="40"/>
      <c r="D169" s="40"/>
      <c r="E169" s="40"/>
      <c r="F169" s="43"/>
      <c r="G169" s="6"/>
    </row>
    <row r="170" spans="1:7" x14ac:dyDescent="0.25">
      <c r="A170" s="40"/>
      <c r="B170" s="40"/>
      <c r="C170" s="40"/>
      <c r="D170" s="40"/>
      <c r="E170" s="40"/>
      <c r="F170" s="43"/>
      <c r="G170" s="6"/>
    </row>
    <row r="171" spans="1:7" x14ac:dyDescent="0.25">
      <c r="A171" s="40"/>
      <c r="B171" s="40"/>
      <c r="C171" s="40"/>
      <c r="D171" s="40"/>
      <c r="E171" s="40"/>
      <c r="F171" s="43"/>
      <c r="G171" s="6"/>
    </row>
    <row r="172" spans="1:7" x14ac:dyDescent="0.25">
      <c r="A172" s="40"/>
      <c r="B172" s="40"/>
      <c r="C172" s="40"/>
      <c r="D172" s="40"/>
      <c r="E172" s="40"/>
      <c r="F172" s="43"/>
      <c r="G172" s="6"/>
    </row>
    <row r="173" spans="1:7" x14ac:dyDescent="0.25">
      <c r="A173" s="40"/>
      <c r="B173" s="40"/>
      <c r="C173" s="40"/>
      <c r="D173" s="40"/>
      <c r="E173" s="40"/>
      <c r="F173" s="43"/>
      <c r="G173" s="6"/>
    </row>
    <row r="174" spans="1:7" x14ac:dyDescent="0.25">
      <c r="A174" s="40"/>
      <c r="B174" s="40"/>
      <c r="C174" s="40"/>
      <c r="D174" s="40"/>
      <c r="E174" s="40"/>
      <c r="F174" s="43"/>
      <c r="G174" s="6"/>
    </row>
    <row r="175" spans="1:7" x14ac:dyDescent="0.25">
      <c r="A175" s="40"/>
      <c r="B175" s="40"/>
      <c r="C175" s="40"/>
      <c r="D175" s="40"/>
      <c r="E175" s="40"/>
      <c r="F175" s="43"/>
      <c r="G175" s="6"/>
    </row>
    <row r="176" spans="1:7" x14ac:dyDescent="0.25">
      <c r="A176" s="40"/>
      <c r="B176" s="40"/>
      <c r="C176" s="40"/>
      <c r="D176" s="40"/>
      <c r="E176" s="40"/>
      <c r="F176" s="43"/>
      <c r="G176" s="6"/>
    </row>
    <row r="177" spans="1:7" x14ac:dyDescent="0.25">
      <c r="A177" s="40"/>
      <c r="B177" s="40"/>
      <c r="C177" s="40"/>
      <c r="D177" s="40"/>
      <c r="E177" s="40"/>
      <c r="F177" s="43"/>
      <c r="G177" s="6"/>
    </row>
    <row r="178" spans="1:7" x14ac:dyDescent="0.25">
      <c r="A178" s="40"/>
      <c r="B178" s="40"/>
      <c r="C178" s="40"/>
      <c r="D178" s="40"/>
      <c r="E178" s="40"/>
      <c r="F178" s="43"/>
      <c r="G178" s="6"/>
    </row>
    <row r="179" spans="1:7" x14ac:dyDescent="0.25">
      <c r="A179" s="40"/>
      <c r="B179" s="40"/>
      <c r="C179" s="40"/>
      <c r="D179" s="40"/>
      <c r="E179" s="40"/>
      <c r="F179" s="43"/>
      <c r="G179" s="6"/>
    </row>
    <row r="180" spans="1:7" x14ac:dyDescent="0.25">
      <c r="A180" s="40"/>
      <c r="B180" s="40"/>
      <c r="C180" s="40"/>
      <c r="D180" s="40"/>
      <c r="E180" s="40"/>
      <c r="F180" s="43"/>
      <c r="G180" s="6"/>
    </row>
    <row r="181" spans="1:7" x14ac:dyDescent="0.25">
      <c r="A181" s="40"/>
      <c r="B181" s="40"/>
      <c r="C181" s="40"/>
      <c r="D181" s="40"/>
      <c r="E181" s="40"/>
      <c r="F181" s="43"/>
      <c r="G181" s="6"/>
    </row>
    <row r="182" spans="1:7" x14ac:dyDescent="0.25">
      <c r="A182" s="40"/>
      <c r="B182" s="40"/>
      <c r="C182" s="40"/>
      <c r="D182" s="40"/>
      <c r="E182" s="40"/>
      <c r="F182" s="43"/>
      <c r="G182" s="6"/>
    </row>
    <row r="183" spans="1:7" x14ac:dyDescent="0.25">
      <c r="A183" s="40"/>
      <c r="B183" s="40"/>
      <c r="C183" s="40"/>
      <c r="D183" s="40"/>
      <c r="E183" s="40"/>
      <c r="F183" s="43"/>
      <c r="G183" s="6"/>
    </row>
    <row r="184" spans="1:7" x14ac:dyDescent="0.25">
      <c r="A184" s="40"/>
      <c r="B184" s="40"/>
      <c r="C184" s="40"/>
      <c r="D184" s="40"/>
      <c r="E184" s="40"/>
      <c r="F184" s="43"/>
      <c r="G184" s="6"/>
    </row>
    <row r="185" spans="1:7" x14ac:dyDescent="0.25">
      <c r="A185" s="40"/>
      <c r="B185" s="40"/>
      <c r="C185" s="40"/>
      <c r="D185" s="40"/>
      <c r="E185" s="40"/>
      <c r="F185" s="43"/>
      <c r="G185" s="6"/>
    </row>
    <row r="186" spans="1:7" x14ac:dyDescent="0.25">
      <c r="A186" s="40"/>
      <c r="B186" s="40"/>
      <c r="C186" s="40"/>
      <c r="D186" s="40"/>
      <c r="E186" s="40"/>
      <c r="F186" s="43"/>
      <c r="G186" s="6"/>
    </row>
    <row r="187" spans="1:7" x14ac:dyDescent="0.25">
      <c r="A187" s="40"/>
      <c r="B187" s="40"/>
      <c r="C187" s="40"/>
      <c r="D187" s="40"/>
      <c r="E187" s="40"/>
      <c r="F187" s="43"/>
      <c r="G187" s="6"/>
    </row>
    <row r="188" spans="1:7" x14ac:dyDescent="0.25">
      <c r="A188" s="40"/>
      <c r="B188" s="40"/>
      <c r="C188" s="40"/>
      <c r="D188" s="40"/>
      <c r="E188" s="40"/>
      <c r="F188" s="43"/>
      <c r="G188" s="6"/>
    </row>
    <row r="189" spans="1:7" x14ac:dyDescent="0.25">
      <c r="A189" s="40"/>
      <c r="B189" s="40"/>
      <c r="C189" s="40"/>
      <c r="D189" s="40"/>
      <c r="E189" s="40"/>
      <c r="F189" s="43"/>
      <c r="G189" s="6"/>
    </row>
    <row r="190" spans="1:7" x14ac:dyDescent="0.25">
      <c r="A190" s="40"/>
      <c r="B190" s="40"/>
      <c r="C190" s="40"/>
      <c r="D190" s="40"/>
      <c r="E190" s="40"/>
      <c r="F190" s="43"/>
      <c r="G190" s="6"/>
    </row>
    <row r="191" spans="1:7" x14ac:dyDescent="0.25">
      <c r="A191" s="40"/>
      <c r="B191" s="40"/>
      <c r="C191" s="40"/>
      <c r="D191" s="40"/>
      <c r="E191" s="40"/>
      <c r="F191" s="43"/>
      <c r="G191" s="6"/>
    </row>
    <row r="192" spans="1:7" x14ac:dyDescent="0.25">
      <c r="A192" s="40"/>
      <c r="B192" s="40"/>
      <c r="C192" s="40"/>
      <c r="D192" s="40"/>
      <c r="E192" s="40"/>
      <c r="F192" s="43"/>
      <c r="G192" s="6"/>
    </row>
    <row r="193" spans="1:7" x14ac:dyDescent="0.25">
      <c r="A193" s="40"/>
      <c r="B193" s="40"/>
      <c r="C193" s="40"/>
      <c r="D193" s="40"/>
      <c r="E193" s="40"/>
      <c r="F193" s="43"/>
      <c r="G193" s="6"/>
    </row>
    <row r="194" spans="1:7" x14ac:dyDescent="0.25">
      <c r="A194" s="40"/>
      <c r="B194" s="40"/>
      <c r="C194" s="40"/>
      <c r="D194" s="40"/>
      <c r="E194" s="40"/>
      <c r="F194" s="43"/>
      <c r="G194" s="6"/>
    </row>
    <row r="195" spans="1:7" x14ac:dyDescent="0.25">
      <c r="A195" s="40"/>
      <c r="B195" s="40"/>
      <c r="C195" s="40"/>
      <c r="D195" s="40"/>
      <c r="E195" s="40"/>
      <c r="F195" s="43"/>
      <c r="G195" s="6"/>
    </row>
    <row r="196" spans="1:7" x14ac:dyDescent="0.25">
      <c r="A196" s="40"/>
      <c r="B196" s="40"/>
      <c r="C196" s="40"/>
      <c r="D196" s="40"/>
      <c r="E196" s="40"/>
      <c r="F196" s="43"/>
      <c r="G196" s="6"/>
    </row>
    <row r="197" spans="1:7" x14ac:dyDescent="0.25">
      <c r="A197" s="40"/>
      <c r="B197" s="40"/>
      <c r="C197" s="40"/>
      <c r="D197" s="40"/>
      <c r="E197" s="40"/>
      <c r="F197" s="43"/>
      <c r="G197" s="6"/>
    </row>
    <row r="198" spans="1:7" x14ac:dyDescent="0.25">
      <c r="A198" s="40"/>
      <c r="B198" s="40"/>
      <c r="C198" s="40"/>
      <c r="D198" s="40"/>
      <c r="E198" s="40"/>
      <c r="F198" s="43"/>
      <c r="G198" s="6"/>
    </row>
    <row r="199" spans="1:7" x14ac:dyDescent="0.25">
      <c r="A199" s="40"/>
      <c r="B199" s="40"/>
      <c r="C199" s="40"/>
      <c r="D199" s="40"/>
      <c r="E199" s="40"/>
      <c r="F199" s="43"/>
      <c r="G199" s="6"/>
    </row>
    <row r="200" spans="1:7" x14ac:dyDescent="0.25">
      <c r="A200" s="40"/>
      <c r="B200" s="40"/>
      <c r="C200" s="40"/>
      <c r="D200" s="40"/>
      <c r="E200" s="40"/>
      <c r="F200" s="43"/>
      <c r="G200" s="6"/>
    </row>
    <row r="201" spans="1:7" x14ac:dyDescent="0.25">
      <c r="A201" s="40"/>
      <c r="B201" s="40"/>
      <c r="C201" s="40"/>
      <c r="D201" s="40"/>
      <c r="E201" s="40"/>
      <c r="F201" s="43"/>
      <c r="G201" s="6"/>
    </row>
    <row r="202" spans="1:7" x14ac:dyDescent="0.25">
      <c r="A202" s="40"/>
      <c r="B202" s="40"/>
      <c r="C202" s="40"/>
      <c r="D202" s="40"/>
      <c r="E202" s="40"/>
      <c r="F202" s="43"/>
      <c r="G202" s="6"/>
    </row>
    <row r="203" spans="1:7" x14ac:dyDescent="0.25">
      <c r="A203" s="40"/>
      <c r="B203" s="40"/>
      <c r="C203" s="40"/>
      <c r="D203" s="40"/>
      <c r="E203" s="40"/>
      <c r="F203" s="43"/>
      <c r="G203" s="6"/>
    </row>
    <row r="204" spans="1:7" x14ac:dyDescent="0.25">
      <c r="A204" s="40"/>
      <c r="B204" s="40"/>
      <c r="C204" s="40"/>
      <c r="D204" s="40"/>
      <c r="E204" s="40"/>
      <c r="F204" s="43"/>
      <c r="G204" s="6"/>
    </row>
    <row r="205" spans="1:7" x14ac:dyDescent="0.25">
      <c r="A205" s="40"/>
      <c r="B205" s="40"/>
      <c r="C205" s="40"/>
      <c r="D205" s="40"/>
      <c r="E205" s="40"/>
      <c r="F205" s="43"/>
      <c r="G205" s="6"/>
    </row>
    <row r="206" spans="1:7" x14ac:dyDescent="0.25">
      <c r="A206" s="40"/>
      <c r="B206" s="40"/>
      <c r="C206" s="40"/>
      <c r="D206" s="40"/>
      <c r="E206" s="40"/>
      <c r="F206" s="43"/>
      <c r="G206" s="6"/>
    </row>
    <row r="207" spans="1:7" x14ac:dyDescent="0.25">
      <c r="A207" s="40"/>
      <c r="B207" s="40"/>
      <c r="C207" s="40"/>
      <c r="D207" s="40"/>
      <c r="E207" s="40"/>
      <c r="F207" s="43"/>
      <c r="G207" s="6"/>
    </row>
    <row r="208" spans="1:7" x14ac:dyDescent="0.25">
      <c r="A208" s="40"/>
      <c r="B208" s="40"/>
      <c r="C208" s="40"/>
      <c r="D208" s="40"/>
      <c r="E208" s="40"/>
      <c r="F208" s="43"/>
      <c r="G208" s="6"/>
    </row>
    <row r="209" spans="1:7" x14ac:dyDescent="0.25">
      <c r="A209" s="40"/>
      <c r="B209" s="40"/>
      <c r="C209" s="40"/>
      <c r="D209" s="40"/>
      <c r="E209" s="40"/>
      <c r="F209" s="43"/>
      <c r="G209" s="6"/>
    </row>
    <row r="210" spans="1:7" x14ac:dyDescent="0.25">
      <c r="A210" s="40"/>
      <c r="B210" s="40"/>
      <c r="C210" s="40"/>
      <c r="D210" s="40"/>
      <c r="E210" s="40"/>
      <c r="F210" s="43"/>
      <c r="G210" s="6"/>
    </row>
    <row r="211" spans="1:7" x14ac:dyDescent="0.25">
      <c r="A211" s="40"/>
      <c r="B211" s="40"/>
      <c r="C211" s="40"/>
      <c r="D211" s="40"/>
      <c r="E211" s="40"/>
      <c r="F211" s="43"/>
      <c r="G211" s="6"/>
    </row>
    <row r="212" spans="1:7" x14ac:dyDescent="0.25">
      <c r="A212" s="40"/>
      <c r="B212" s="40"/>
      <c r="C212" s="40"/>
      <c r="D212" s="40"/>
      <c r="E212" s="40"/>
      <c r="F212" s="43"/>
      <c r="G212" s="6"/>
    </row>
    <row r="213" spans="1:7" x14ac:dyDescent="0.25">
      <c r="A213" s="40"/>
      <c r="B213" s="40"/>
      <c r="C213" s="40"/>
      <c r="D213" s="40"/>
      <c r="E213" s="40"/>
      <c r="F213" s="43"/>
      <c r="G213" s="6"/>
    </row>
    <row r="214" spans="1:7" x14ac:dyDescent="0.25">
      <c r="A214" s="40"/>
      <c r="B214" s="40"/>
      <c r="C214" s="40"/>
      <c r="D214" s="40"/>
      <c r="E214" s="40"/>
      <c r="F214" s="43"/>
      <c r="G214" s="6"/>
    </row>
    <row r="215" spans="1:7" x14ac:dyDescent="0.25">
      <c r="A215" s="40"/>
      <c r="B215" s="40"/>
      <c r="C215" s="40"/>
      <c r="D215" s="40"/>
      <c r="E215" s="40"/>
      <c r="F215" s="43"/>
      <c r="G215" s="6"/>
    </row>
  </sheetData>
  <mergeCells count="9">
    <mergeCell ref="A1:C1"/>
    <mergeCell ref="A5:A6"/>
    <mergeCell ref="B5:B6"/>
    <mergeCell ref="C5:C6"/>
    <mergeCell ref="A2:G2"/>
    <mergeCell ref="A3:G3"/>
    <mergeCell ref="F5:F6"/>
    <mergeCell ref="G5:G6"/>
    <mergeCell ref="D5:E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"/>
  <sheetViews>
    <sheetView workbookViewId="0">
      <selection activeCell="C1" sqref="C1:C7"/>
    </sheetView>
  </sheetViews>
  <sheetFormatPr defaultRowHeight="15" x14ac:dyDescent="0.25"/>
  <sheetData>
    <row r="1" spans="1:3" x14ac:dyDescent="0.25">
      <c r="A1" t="s">
        <v>75</v>
      </c>
      <c r="B1">
        <v>7</v>
      </c>
      <c r="C1">
        <f>0.2625*15</f>
        <v>3.9375</v>
      </c>
    </row>
    <row r="2" spans="1:3" x14ac:dyDescent="0.25">
      <c r="A2" t="s">
        <v>76</v>
      </c>
      <c r="B2">
        <v>50</v>
      </c>
      <c r="C2">
        <f>0.24*40</f>
        <v>9.6</v>
      </c>
    </row>
    <row r="3" spans="1:3" x14ac:dyDescent="0.25">
      <c r="A3" t="s">
        <v>112</v>
      </c>
      <c r="B3">
        <v>5</v>
      </c>
      <c r="C3">
        <f>0.12*5</f>
        <v>0.6</v>
      </c>
    </row>
    <row r="4" spans="1:3" x14ac:dyDescent="0.25">
      <c r="A4" t="s">
        <v>77</v>
      </c>
      <c r="B4" t="s">
        <v>79</v>
      </c>
      <c r="C4">
        <f>0.5*11*4</f>
        <v>22</v>
      </c>
    </row>
    <row r="5" spans="1:3" x14ac:dyDescent="0.25">
      <c r="A5" t="s">
        <v>78</v>
      </c>
      <c r="B5">
        <v>7.5</v>
      </c>
      <c r="C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5</vt:i4>
      </vt:variant>
    </vt:vector>
  </HeadingPairs>
  <TitlesOfParts>
    <vt:vector size="9" baseType="lpstr">
      <vt:lpstr>PR</vt:lpstr>
      <vt:lpstr>Tabela_elementow_scalonych</vt:lpstr>
      <vt:lpstr>KI</vt:lpstr>
      <vt:lpstr>Arkusz1</vt:lpstr>
      <vt:lpstr>KI!Obszar_wydruku</vt:lpstr>
      <vt:lpstr>PR!Obszar_wydruku</vt:lpstr>
      <vt:lpstr>Tabela_elementow_scalonych!Obszar_wydruku</vt:lpstr>
      <vt:lpstr>KI!Tytuły_wydruku</vt:lpstr>
      <vt:lpstr>PR!Tytuły_wydruku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2018-06-28T10:06:32Z</dcterms:modified>
</cp:coreProperties>
</file>