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 defaultThemeVersion="124226"/>
  <bookViews>
    <workbookView xWindow="240" yWindow="105" windowWidth="14805" windowHeight="8010"/>
  </bookViews>
  <sheets>
    <sheet name="KO" sheetId="7" r:id="rId1"/>
    <sheet name="Arkusz1" sheetId="5" r:id="rId2"/>
  </sheets>
  <definedNames>
    <definedName name="_xlnm.Print_Area" localSheetId="0">KO!$A$1:$G$78</definedName>
  </definedNames>
  <calcPr calcId="162913"/>
</workbook>
</file>

<file path=xl/calcChain.xml><?xml version="1.0" encoding="utf-8"?>
<calcChain xmlns="http://schemas.openxmlformats.org/spreadsheetml/2006/main">
  <c r="E56" i="7" l="1"/>
  <c r="E52" i="7"/>
  <c r="E37" i="7" s="1"/>
  <c r="E48" i="7"/>
  <c r="E43" i="7"/>
  <c r="E44" i="7" s="1"/>
  <c r="E41" i="7"/>
  <c r="E40" i="7"/>
  <c r="E38" i="7"/>
  <c r="E33" i="7"/>
  <c r="E32" i="7"/>
  <c r="E31" i="7"/>
  <c r="E29" i="7"/>
  <c r="E28" i="7"/>
  <c r="E16" i="7"/>
  <c r="E17" i="7" s="1"/>
  <c r="E15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7" i="7" s="1"/>
  <c r="A28" i="7" s="1"/>
  <c r="A29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6" i="7" s="1"/>
  <c r="A47" i="7" s="1"/>
  <c r="A48" i="7" s="1"/>
  <c r="A49" i="7" s="1"/>
  <c r="A50" i="7" s="1"/>
  <c r="A51" i="7" s="1"/>
  <c r="A52" i="7" s="1"/>
  <c r="A53" i="7" s="1"/>
  <c r="A54" i="7" s="1"/>
  <c r="A56" i="7" s="1"/>
  <c r="A58" i="7" s="1"/>
  <c r="A60" i="7" s="1"/>
  <c r="A61" i="7" s="1"/>
  <c r="A62" i="7" s="1"/>
  <c r="A63" i="7" s="1"/>
  <c r="A65" i="7" s="1"/>
  <c r="A66" i="7" s="1"/>
  <c r="A67" i="7" s="1"/>
  <c r="A68" i="7" s="1"/>
  <c r="A69" i="7" s="1"/>
  <c r="A71" i="7" s="1"/>
  <c r="A73" i="7" s="1"/>
  <c r="A74" i="7" s="1"/>
  <c r="A75" i="7" s="1"/>
  <c r="A76" i="7" s="1"/>
  <c r="G7" i="7"/>
  <c r="D7" i="7"/>
  <c r="E7" i="7" s="1"/>
  <c r="E35" i="7" l="1"/>
  <c r="E42" i="7"/>
  <c r="C3" i="5" l="1"/>
  <c r="C1" i="5"/>
  <c r="C4" i="5"/>
  <c r="C2" i="5"/>
  <c r="B2" i="5"/>
  <c r="B1" i="5"/>
</calcChain>
</file>

<file path=xl/sharedStrings.xml><?xml version="1.0" encoding="utf-8"?>
<sst xmlns="http://schemas.openxmlformats.org/spreadsheetml/2006/main" count="264" uniqueCount="120">
  <si>
    <t>Lp</t>
  </si>
  <si>
    <t>Nr ST 
Kod poz.
Przedmiaru</t>
  </si>
  <si>
    <t>Wyszczególnienie elementów rozliczeniowych</t>
  </si>
  <si>
    <t>Jednostka</t>
  </si>
  <si>
    <t>Cena jednostkowa
(zł)</t>
  </si>
  <si>
    <t>Wartość pozycji
(zł)</t>
  </si>
  <si>
    <t>Naz</t>
  </si>
  <si>
    <t>Ilość</t>
  </si>
  <si>
    <t>x</t>
  </si>
  <si>
    <t>ROBOTY PRZYGOTOWAWCZE</t>
  </si>
  <si>
    <t>D.01.01.01</t>
  </si>
  <si>
    <t>km</t>
  </si>
  <si>
    <t>ODWODNIENIE KORPUSU DROGOWEGO</t>
  </si>
  <si>
    <t>D.03.01.01</t>
  </si>
  <si>
    <t>m</t>
  </si>
  <si>
    <t>X</t>
  </si>
  <si>
    <t>szt.</t>
  </si>
  <si>
    <t>PODBUDOWY</t>
  </si>
  <si>
    <t>D.04.01.01</t>
  </si>
  <si>
    <t>D.04.04.02</t>
  </si>
  <si>
    <t>D.04.02.02</t>
  </si>
  <si>
    <t>D.04.03.01</t>
  </si>
  <si>
    <t>NAWIERZCHNIE</t>
  </si>
  <si>
    <t>D.05.03.05</t>
  </si>
  <si>
    <t>D.07.02.01</t>
  </si>
  <si>
    <t>INNE ROBOTY</t>
  </si>
  <si>
    <t>Umocnienie wlotów i wylotów przepustów kamieniem polnym na zaprawie cementowej</t>
  </si>
  <si>
    <t>Odtworzenie trasy i punktów wysokościowych przy robotach liniowych w terenie równinnym</t>
  </si>
  <si>
    <t>Oczyszczenie warstw konstrukcyjnych nielepszonych</t>
  </si>
  <si>
    <t>Skropienie warstw konstrukcyjnych nieulepszonych</t>
  </si>
  <si>
    <t>Oczyszczenie warstw konstrukcyjnych bitumicznych</t>
  </si>
  <si>
    <t>D.05.02.01</t>
  </si>
  <si>
    <t>SUMA</t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</si>
  <si>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</si>
  <si>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m</t>
    </r>
    <r>
      <rPr>
        <vertAlign val="superscript"/>
        <sz val="11"/>
        <rFont val="Arial"/>
        <family val="2"/>
        <charset val="238"/>
      </rPr>
      <t>2</t>
    </r>
  </si>
  <si>
    <t>Skropienie warstw konstrukcyjnych bitumicznych</t>
  </si>
  <si>
    <t>D.01.02.01</t>
  </si>
  <si>
    <t>kpl.</t>
  </si>
  <si>
    <t>Ciecie nawierzchni piłą</t>
  </si>
  <si>
    <t>Rozebranie podbudowy z tłucznia o o gr. 20 cm z załadunkiem i transportem na składowisko wykonawcy</t>
  </si>
  <si>
    <t>Rozebranie krawężników betonowych na podsypce cementowo-piaskowej z załadunkiem i z odwozem złomu na składowisko wykonawcy</t>
  </si>
  <si>
    <t>Rozebranie ław z oporem pod krawężniki z betonu z załadunkiem i z odwozem złomu na składowisko wykonawcy</t>
  </si>
  <si>
    <t>Rozebranie nawierzchni z mas mineralno-bitumicznych gr. 8 cm mechanicznie  z załadunkiem i transportem na składowisko wykonawcy</t>
  </si>
  <si>
    <t>Wydobycie karpiny załadunek i wywóz na odległość do 10 km</t>
  </si>
  <si>
    <t>Zdjęcie tarcz znaków drogowych</t>
  </si>
  <si>
    <t>Rozebranie słupków do znaków drogowych</t>
  </si>
  <si>
    <t>Nawierzchnia pobocza ulepszonego z kruszywa łamanego 0/31,5 stabilizowanego mechanicznie o gr. 20cm</t>
  </si>
  <si>
    <t>Odtworzenie rowów odwadniających - oczyszczenie i odmulenie</t>
  </si>
  <si>
    <t>D.06.04.01</t>
  </si>
  <si>
    <t>D.05.03.23</t>
  </si>
  <si>
    <t>D.05.03.26a</t>
  </si>
  <si>
    <t>Nawierzchnia z betonu asfaltowego 
warstwa ścieralna AC 8S gr.4cm - nawierzchnia jezdni</t>
  </si>
  <si>
    <t>Nawierzchnia z betonu asfaltowego 
warstwa ścieralna AC 8S gr.5cm -  zjazdy bitumiczne</t>
  </si>
  <si>
    <t>ELEMENTY ULIC</t>
  </si>
  <si>
    <t>Ustawienie krawężników betonowych o wym. 15x30cm na ławie z oporem z betonu C12/15  - chodniki</t>
  </si>
  <si>
    <t>Ustawienie krawężników betonowych o wym. 15x22cm na ławie z oporem z betonu C12/15   - przejścia dla pieszych, zjazdy z kostki betonowej</t>
  </si>
  <si>
    <t>Ustawienie oporników betonowych o wym. 12x25cm na ławie z oporem z betonu C12/15  - zjazdy z kostki betonowej</t>
  </si>
  <si>
    <t>Ustawienie obrzeża betonowego o wym. 6x20cm na ławie betonowej z oporem</t>
  </si>
  <si>
    <t>D.08.03.01</t>
  </si>
  <si>
    <t>D.08.01.01</t>
  </si>
  <si>
    <t>Regulacja wysokościowa studni kanalizacyjnych i wpustów deszczowych</t>
  </si>
  <si>
    <t>Regulacja wysokościowa studzienek telekomunikacyjnych</t>
  </si>
  <si>
    <t>D.10.08.01</t>
  </si>
  <si>
    <t>D.07.07.01</t>
  </si>
  <si>
    <t>OZNAKOWANIE POZIOME</t>
  </si>
  <si>
    <t>Oznakowanie poziome - linie na skrzyżowaniach i przejściach dla pieszych</t>
  </si>
  <si>
    <t>D07.01.01</t>
  </si>
  <si>
    <t>OZNAKOWANIE PIONOWE</t>
  </si>
  <si>
    <t xml:space="preserve">Ustawienie słupków do znaków z rur stalowych o średnicy 50mm </t>
  </si>
  <si>
    <t>Przymocowanie tarcz znaków do słupków</t>
  </si>
  <si>
    <t>Ustawienie oznakowania aktywnego przejść dla pieszych zasilanego energią słoneczną i wiatrową</t>
  </si>
  <si>
    <t>D.07.02.01A</t>
  </si>
  <si>
    <t>ZIELEŃ DROGOWA</t>
  </si>
  <si>
    <t>Wykonanie trawników z uprzednim humusowaniem o gr. 10cm - pas zieleni</t>
  </si>
  <si>
    <t>D.09.01.01</t>
  </si>
  <si>
    <t>Podbudowa z mieszanki niezwiązanej - kruszywo łamane 0/31,5 gr.30cm - zazdy bitumiczne</t>
  </si>
  <si>
    <t xml:space="preserve">Rozebranie nawierzchni chodnika z płyt betonowych z załadowaniem i transportem na składowisko </t>
  </si>
  <si>
    <t>Ułożenie przepustów pod zjazdami - rury PEHD o średnicy 0.40m</t>
  </si>
  <si>
    <t>Rozebranie obrzeży betonowyh na podsypce piaskowej z załadunkiem i z odwozem złomu na składowisko wykonawcy</t>
  </si>
  <si>
    <t>Przebudowa drogi powiatowej nr 2225C Stary Kobrzyniec - Czumsk Duży 
- gr. woj. (Szczutowo) na odcinku Rogowo - Sosnowo 
ETAP 2 - od km 3+712,76 do km 8+392,00</t>
  </si>
  <si>
    <t>Warstwa odcinająca o gr. 10 cm - zjazdy, zatoka postojowa</t>
  </si>
  <si>
    <t>Nawierzchnia z betonu asfaltowego 
warstwa wiążąca AC 11W gr.4cm - nawierzchnia jezdni na poszerzeniu</t>
  </si>
  <si>
    <t>Nawierzchnia z kostki betonowej gr. 8 cm na podsypce cementowo - piaskowej - zjazdy i zatoka postojowa</t>
  </si>
  <si>
    <t>Nawierzchnia z betonu asfaltowego 
warstwa wyrównawcza AC 11W gr.4cm - nawierzchnia jezdni</t>
  </si>
  <si>
    <t>Wykonanie inwentaryzacji powykonawczej</t>
  </si>
  <si>
    <t>Budowa słupa oświetleniowego hybrydowego z oprawą LED o mocy 21W, wysięgnikiem, konstrukcjami, panelami fotowoltaicznymi, turbiną wiatrową, sterownikiem, akumulatorami, fundamentem – kompletnego</t>
  </si>
  <si>
    <t xml:space="preserve">Rozebranie nawierzchni z płyt betonowych z załadowaniem i transportem na składowisko </t>
  </si>
  <si>
    <t>Rozebranie nawierzchni chodnika z kostki betonowej</t>
  </si>
  <si>
    <t>Nawierzchnia z kostki betonowej gr. 6 cm na podsypce cementowo - piaskowej - chodniki, perony</t>
  </si>
  <si>
    <t>Podbudowa z mieszanki niezwiązanej - kruszywo łamane 0/31,5 gr.20cm - nawierzchnia jezdni, zjazdy z kostki betonowej, zatoka postojowa, poszerzenie jezdni na skrzyżowaniu</t>
  </si>
  <si>
    <t>Warstwa odcinająca o gr. 15 cm - poszerzenie istniejącej jezdnia, poszerzenie jezdni na skrzyżowaniu</t>
  </si>
  <si>
    <t>Profilowanie i zagęszczanie podłoża wykonywane mechanicznie pod warstwy konstrukcyjne nawierzchni,wykonywane mechanicznie - nawierzchnia jezdni, zjazdów, miejsc postojowych i chodników, poszerzenie jezdni na skrzyżowaniu</t>
  </si>
  <si>
    <t>POBOCZA</t>
  </si>
  <si>
    <t>D.06.03.01</t>
  </si>
  <si>
    <t>Uzupełnienie poboczy dowiezionym gruntem kat. III wraz z uformowaniem i zagęszczeniem</t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</si>
  <si>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</si>
  <si>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Nawierzchnia z kostki kamiennej 9/11 na podsypce cementowo - piaskowej,  spoinowana piaskiem kwarcowym - poszerzenie jezdni na skrzyżowaniu</t>
  </si>
  <si>
    <t xml:space="preserve">Ułożenie krawężników kamiennych trapezowych o wymiarach 15/21x30cm na ławie z oporem z betonu C12/15 </t>
  </si>
  <si>
    <t>D.05.03.01</t>
  </si>
  <si>
    <t>Przymocowanie tablic drogowskazowych do słupków</t>
  </si>
  <si>
    <t>P13</t>
  </si>
  <si>
    <t>P4</t>
  </si>
  <si>
    <t>P17</t>
  </si>
  <si>
    <t>P10</t>
  </si>
  <si>
    <t>P14</t>
  </si>
  <si>
    <t>2x35m</t>
  </si>
  <si>
    <t>11mb</t>
  </si>
  <si>
    <t>jw. lecz o obwodzie od 101cm do 150cm</t>
  </si>
  <si>
    <t>jw. lecz o obwodzie od 151cm do 200cm</t>
  </si>
  <si>
    <t>jw. lecz o obwodzie ponad 200cm</t>
  </si>
  <si>
    <t>Ścięcie, okrzesanie przewóz pni do 10 km we wskazane miejsce,  uporządkowanie terenu poprzez wywiezienie gałezi i drobnicy na wysypisko śmieci - obwód od 61cm do 100cm</t>
  </si>
  <si>
    <t>Warstwa odcinająca o gr. 5 cm - chodniki, perony, pobocza wzmocnione</t>
  </si>
  <si>
    <t>Wykonanie koryta w gruncie kat. II-IV, głęb. 14cm - chodniki, perony</t>
  </si>
  <si>
    <t>Wykonanie koryta w gruncie kat. II-IV, głęb. 25cm - pobocza wzmocnione</t>
  </si>
  <si>
    <t>Wykonanie koryta w gruncie kat. II-IV, głęb. 45cm - poszerzenie jezdni, zatoka postojowa, zjazdy bitumiczne</t>
  </si>
  <si>
    <t>Wykonanie koryta w gruncie kat. II-IV, głęb. 40cm - zjazdy z kostki betonowej</t>
  </si>
  <si>
    <t>KOSZTORYS OFERTOWY</t>
  </si>
  <si>
    <t xml:space="preserve">  </t>
  </si>
  <si>
    <t>D.01.03.02</t>
  </si>
  <si>
    <t>Wzmocnienie nawierzchni geosiatką- ułożenie geosiatki o wytrzymałości 120/200 kN/m - na poszerzeniu jezdni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</si>
</sst>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Font="1"/>
    <xf numFmtId="0" fontId="1" fillId="0" borderId="0" xfId="1"/>
    <xf numFmtId="164" fontId="1" fillId="0" borderId="0" xfId="1" applyNumberFormat="1" applyAlignment="1">
      <alignment horizontal="right" vertical="center"/>
    </xf>
    <xf numFmtId="0" fontId="0" fillId="0" borderId="0" xfId="0" applyFill="1"/>
    <xf numFmtId="0" fontId="1" fillId="0" borderId="0" xfId="1" applyFont="1" applyFill="1"/>
    <xf numFmtId="0" fontId="1" fillId="0" borderId="0" xfId="1" applyFill="1"/>
    <xf numFmtId="44" fontId="0" fillId="0" borderId="0" xfId="0" applyNumberFormat="1" applyFill="1"/>
    <xf numFmtId="164" fontId="1" fillId="0" borderId="0" xfId="1" applyNumberFormat="1" applyFill="1"/>
    <xf numFmtId="44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1" applyFont="1"/>
    <xf numFmtId="0" fontId="7" fillId="0" borderId="4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quotePrefix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quotePrefix="1" applyFont="1" applyFill="1" applyBorder="1" applyAlignment="1">
      <alignment horizontal="center" vertical="center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2" xfId="1" quotePrefix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 applyProtection="1">
      <alignment horizontal="center" vertical="center" wrapText="1"/>
    </xf>
    <xf numFmtId="2" fontId="5" fillId="0" borderId="2" xfId="3" applyNumberFormat="1" applyFont="1" applyFill="1" applyBorder="1" applyAlignment="1">
      <alignment horizontal="center" vertical="center"/>
    </xf>
    <xf numFmtId="2" fontId="6" fillId="0" borderId="2" xfId="3" applyNumberFormat="1" applyFont="1" applyFill="1" applyBorder="1" applyAlignment="1" applyProtection="1">
      <alignment horizontal="center" vertical="center"/>
    </xf>
    <xf numFmtId="2" fontId="6" fillId="0" borderId="2" xfId="3" applyNumberFormat="1" applyFont="1" applyFill="1" applyBorder="1" applyAlignment="1">
      <alignment horizontal="center" vertical="center"/>
    </xf>
    <xf numFmtId="2" fontId="6" fillId="0" borderId="2" xfId="4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11" fillId="0" borderId="2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/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2" fontId="1" fillId="0" borderId="0" xfId="1" applyNumberFormat="1" applyFill="1" applyAlignment="1">
      <alignment horizontal="right" vertical="center"/>
    </xf>
    <xf numFmtId="2" fontId="6" fillId="0" borderId="0" xfId="1" applyNumberFormat="1" applyFont="1" applyFill="1" applyAlignment="1">
      <alignment horizontal="right" vertical="center"/>
    </xf>
    <xf numFmtId="2" fontId="5" fillId="0" borderId="0" xfId="0" applyNumberFormat="1" applyFont="1" applyFill="1"/>
    <xf numFmtId="2" fontId="0" fillId="0" borderId="0" xfId="0" applyNumberFormat="1" applyFill="1"/>
    <xf numFmtId="0" fontId="5" fillId="0" borderId="4" xfId="0" applyFont="1" applyFill="1" applyBorder="1" applyAlignment="1">
      <alignment vertical="center" wrapText="1"/>
    </xf>
    <xf numFmtId="0" fontId="0" fillId="0" borderId="0" xfId="0" applyFill="1" applyBorder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2" fillId="0" borderId="0" xfId="1" applyFont="1"/>
    <xf numFmtId="0" fontId="3" fillId="0" borderId="0" xfId="1" quotePrefix="1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7" fillId="0" borderId="3" xfId="2" applyNumberFormat="1" applyFont="1" applyFill="1" applyBorder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 wrapText="1"/>
    </xf>
    <xf numFmtId="44" fontId="7" fillId="0" borderId="3" xfId="2" applyFont="1" applyFill="1" applyBorder="1" applyAlignment="1">
      <alignment horizontal="center" vertical="center" wrapText="1"/>
    </xf>
  </cellXfs>
  <cellStyles count="5">
    <cellStyle name="Dziesiętny 2" xfId="3"/>
    <cellStyle name="Normalny" xfId="0" builtinId="0"/>
    <cellStyle name="Normalny 4" xfId="1"/>
    <cellStyle name="Walutowy 2 2" xfId="2"/>
    <cellStyle name="Walutowy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5"/>
  <sheetViews>
    <sheetView tabSelected="1" view="pageBreakPreview" topLeftCell="A22" zoomScale="115" zoomScaleNormal="70" zoomScaleSheetLayoutView="115" workbookViewId="0">
      <selection activeCell="C52" sqref="C52"/>
    </sheetView>
  </sheetViews>
  <sheetFormatPr defaultRowHeight="15" x14ac:dyDescent="0.25"/>
  <cols>
    <col min="1" max="1" width="7.28515625" bestFit="1" customWidth="1"/>
    <col min="2" max="2" width="18.5703125" style="4" customWidth="1"/>
    <col min="3" max="3" width="51.42578125" customWidth="1"/>
    <col min="4" max="4" width="5" customWidth="1"/>
    <col min="5" max="5" width="10.42578125" style="4" customWidth="1"/>
    <col min="6" max="6" width="16.7109375" style="46" customWidth="1"/>
    <col min="7" max="7" width="16.7109375" customWidth="1"/>
  </cols>
  <sheetData>
    <row r="1" spans="1:10" x14ac:dyDescent="0.25">
      <c r="A1" s="51"/>
      <c r="B1" s="51"/>
      <c r="C1" s="51"/>
      <c r="D1" s="1"/>
      <c r="E1" s="6"/>
      <c r="F1" s="43" t="s">
        <v>117</v>
      </c>
      <c r="G1" s="2"/>
    </row>
    <row r="2" spans="1:10" ht="38.25" customHeight="1" x14ac:dyDescent="0.25">
      <c r="A2" s="52" t="s">
        <v>116</v>
      </c>
      <c r="B2" s="52"/>
      <c r="C2" s="52"/>
      <c r="D2" s="52"/>
      <c r="E2" s="52"/>
      <c r="F2" s="52"/>
      <c r="G2" s="52"/>
    </row>
    <row r="3" spans="1:10" ht="49.5" customHeight="1" x14ac:dyDescent="0.25">
      <c r="A3" s="52" t="s">
        <v>79</v>
      </c>
      <c r="B3" s="52"/>
      <c r="C3" s="52"/>
      <c r="D3" s="52"/>
      <c r="E3" s="52"/>
      <c r="F3" s="52"/>
      <c r="G3" s="52"/>
    </row>
    <row r="4" spans="1:10" x14ac:dyDescent="0.25">
      <c r="A4" s="11"/>
      <c r="B4" s="40"/>
      <c r="C4" s="11"/>
      <c r="D4" s="11"/>
      <c r="E4" s="40"/>
      <c r="F4" s="44"/>
      <c r="G4" s="11"/>
    </row>
    <row r="5" spans="1:10" ht="15" customHeight="1" x14ac:dyDescent="0.25">
      <c r="A5" s="53" t="s">
        <v>0</v>
      </c>
      <c r="B5" s="55" t="s">
        <v>1</v>
      </c>
      <c r="C5" s="56" t="s">
        <v>2</v>
      </c>
      <c r="D5" s="56" t="s">
        <v>3</v>
      </c>
      <c r="E5" s="56"/>
      <c r="F5" s="57" t="s">
        <v>4</v>
      </c>
      <c r="G5" s="59" t="s">
        <v>5</v>
      </c>
      <c r="H5" s="4"/>
      <c r="I5" s="4"/>
      <c r="J5" s="4"/>
    </row>
    <row r="6" spans="1:10" ht="25.5" customHeight="1" x14ac:dyDescent="0.25">
      <c r="A6" s="54"/>
      <c r="B6" s="54"/>
      <c r="C6" s="56"/>
      <c r="D6" s="12" t="s">
        <v>6</v>
      </c>
      <c r="E6" s="12" t="s">
        <v>7</v>
      </c>
      <c r="F6" s="58"/>
      <c r="G6" s="60"/>
      <c r="H6" s="4"/>
      <c r="I6" s="4"/>
      <c r="J6" s="4"/>
    </row>
    <row r="7" spans="1:10" x14ac:dyDescent="0.25">
      <c r="A7" s="18">
        <v>1</v>
      </c>
      <c r="B7" s="18">
        <v>2</v>
      </c>
      <c r="C7" s="18">
        <v>3</v>
      </c>
      <c r="D7" s="18">
        <f>1+C7</f>
        <v>4</v>
      </c>
      <c r="E7" s="18">
        <f>1+D7</f>
        <v>5</v>
      </c>
      <c r="F7" s="18">
        <v>6</v>
      </c>
      <c r="G7" s="18">
        <f>1+F7</f>
        <v>7</v>
      </c>
      <c r="H7" s="4"/>
      <c r="I7" s="4"/>
      <c r="J7" s="4"/>
    </row>
    <row r="8" spans="1:10" x14ac:dyDescent="0.25">
      <c r="A8" s="49" t="s">
        <v>8</v>
      </c>
      <c r="B8" s="50" t="s">
        <v>8</v>
      </c>
      <c r="C8" s="15" t="s">
        <v>9</v>
      </c>
      <c r="D8" s="49" t="s">
        <v>8</v>
      </c>
      <c r="E8" s="49" t="s">
        <v>8</v>
      </c>
      <c r="F8" s="49" t="s">
        <v>8</v>
      </c>
      <c r="G8" s="49" t="s">
        <v>8</v>
      </c>
      <c r="H8" s="9"/>
      <c r="I8" s="4"/>
      <c r="J8" s="4"/>
    </row>
    <row r="9" spans="1:10" ht="28.5" x14ac:dyDescent="0.25">
      <c r="A9" s="14">
        <v>1</v>
      </c>
      <c r="B9" s="14" t="s">
        <v>10</v>
      </c>
      <c r="C9" s="17" t="s">
        <v>27</v>
      </c>
      <c r="D9" s="34" t="s">
        <v>11</v>
      </c>
      <c r="E9" s="34">
        <v>4.6790000000000003</v>
      </c>
      <c r="F9" s="25"/>
      <c r="G9" s="32"/>
      <c r="H9" s="4"/>
      <c r="I9" s="4"/>
      <c r="J9" s="4"/>
    </row>
    <row r="10" spans="1:10" ht="57" x14ac:dyDescent="0.25">
      <c r="A10" s="14">
        <f>A9+1</f>
        <v>2</v>
      </c>
      <c r="B10" s="14" t="s">
        <v>36</v>
      </c>
      <c r="C10" s="17" t="s">
        <v>110</v>
      </c>
      <c r="D10" s="34" t="s">
        <v>16</v>
      </c>
      <c r="E10" s="34">
        <v>7</v>
      </c>
      <c r="F10" s="25"/>
      <c r="G10" s="32"/>
      <c r="H10" s="4"/>
      <c r="I10" s="4"/>
      <c r="J10" s="4"/>
    </row>
    <row r="11" spans="1:10" x14ac:dyDescent="0.25">
      <c r="A11" s="14">
        <f t="shared" ref="A11:A25" si="0">A10+1</f>
        <v>3</v>
      </c>
      <c r="B11" s="14" t="s">
        <v>36</v>
      </c>
      <c r="C11" s="17" t="s">
        <v>107</v>
      </c>
      <c r="D11" s="34" t="s">
        <v>16</v>
      </c>
      <c r="E11" s="34">
        <v>4</v>
      </c>
      <c r="F11" s="25"/>
      <c r="G11" s="32"/>
      <c r="H11" s="4"/>
      <c r="I11" s="4"/>
      <c r="J11" s="4"/>
    </row>
    <row r="12" spans="1:10" x14ac:dyDescent="0.25">
      <c r="A12" s="14">
        <f t="shared" si="0"/>
        <v>4</v>
      </c>
      <c r="B12" s="14" t="s">
        <v>36</v>
      </c>
      <c r="C12" s="17" t="s">
        <v>108</v>
      </c>
      <c r="D12" s="34" t="s">
        <v>16</v>
      </c>
      <c r="E12" s="34">
        <v>23</v>
      </c>
      <c r="F12" s="25"/>
      <c r="G12" s="32"/>
      <c r="H12" s="4"/>
      <c r="I12" s="4"/>
      <c r="J12" s="4"/>
    </row>
    <row r="13" spans="1:10" x14ac:dyDescent="0.25">
      <c r="A13" s="14">
        <f t="shared" si="0"/>
        <v>5</v>
      </c>
      <c r="B13" s="14" t="s">
        <v>36</v>
      </c>
      <c r="C13" s="17" t="s">
        <v>109</v>
      </c>
      <c r="D13" s="34" t="s">
        <v>16</v>
      </c>
      <c r="E13" s="34">
        <v>38</v>
      </c>
      <c r="F13" s="25"/>
      <c r="G13" s="32"/>
      <c r="H13" s="4"/>
      <c r="I13" s="4"/>
      <c r="J13" s="4"/>
    </row>
    <row r="14" spans="1:10" ht="28.5" x14ac:dyDescent="0.25">
      <c r="A14" s="14">
        <f t="shared" si="0"/>
        <v>6</v>
      </c>
      <c r="B14" s="14" t="s">
        <v>36</v>
      </c>
      <c r="C14" s="17" t="s">
        <v>43</v>
      </c>
      <c r="D14" s="34" t="s">
        <v>33</v>
      </c>
      <c r="E14" s="34">
        <v>50</v>
      </c>
      <c r="F14" s="25"/>
      <c r="G14" s="32"/>
      <c r="H14" s="4"/>
      <c r="I14" s="4"/>
      <c r="J14" s="4"/>
    </row>
    <row r="15" spans="1:10" x14ac:dyDescent="0.25">
      <c r="A15" s="14">
        <f t="shared" si="0"/>
        <v>7</v>
      </c>
      <c r="B15" s="22" t="s">
        <v>118</v>
      </c>
      <c r="C15" s="16" t="s">
        <v>38</v>
      </c>
      <c r="D15" s="34" t="s">
        <v>14</v>
      </c>
      <c r="E15" s="34">
        <f>4280*2+230</f>
        <v>8790</v>
      </c>
      <c r="F15" s="26"/>
      <c r="G15" s="32"/>
      <c r="H15" s="4"/>
      <c r="I15" s="4"/>
      <c r="J15" s="4"/>
    </row>
    <row r="16" spans="1:10" ht="42.75" x14ac:dyDescent="0.25">
      <c r="A16" s="14">
        <f t="shared" si="0"/>
        <v>8</v>
      </c>
      <c r="B16" s="22" t="s">
        <v>118</v>
      </c>
      <c r="C16" s="16" t="s">
        <v>42</v>
      </c>
      <c r="D16" s="13" t="s">
        <v>34</v>
      </c>
      <c r="E16" s="34">
        <f>4280*2*0.25+230*0.25</f>
        <v>2197.5</v>
      </c>
      <c r="F16" s="26"/>
      <c r="G16" s="32"/>
      <c r="H16" s="4"/>
      <c r="I16" s="4"/>
      <c r="J16" s="4"/>
    </row>
    <row r="17" spans="1:18" ht="42.75" x14ac:dyDescent="0.25">
      <c r="A17" s="14">
        <f t="shared" si="0"/>
        <v>9</v>
      </c>
      <c r="B17" s="22" t="s">
        <v>118</v>
      </c>
      <c r="C17" s="16" t="s">
        <v>39</v>
      </c>
      <c r="D17" s="13" t="s">
        <v>34</v>
      </c>
      <c r="E17" s="34">
        <f>E16</f>
        <v>2197.5</v>
      </c>
      <c r="F17" s="26"/>
      <c r="G17" s="32"/>
      <c r="H17" s="4"/>
      <c r="I17" s="4"/>
      <c r="J17" s="4"/>
    </row>
    <row r="18" spans="1:18" ht="28.5" x14ac:dyDescent="0.25">
      <c r="A18" s="14">
        <f t="shared" si="0"/>
        <v>10</v>
      </c>
      <c r="B18" s="22" t="s">
        <v>118</v>
      </c>
      <c r="C18" s="16" t="s">
        <v>76</v>
      </c>
      <c r="D18" s="13" t="s">
        <v>34</v>
      </c>
      <c r="E18" s="34">
        <v>245</v>
      </c>
      <c r="F18" s="26"/>
      <c r="G18" s="32"/>
      <c r="H18" s="4"/>
      <c r="I18" s="4"/>
      <c r="J18" s="4"/>
    </row>
    <row r="19" spans="1:18" ht="16.5" x14ac:dyDescent="0.25">
      <c r="A19" s="14">
        <f t="shared" si="0"/>
        <v>11</v>
      </c>
      <c r="B19" s="22" t="s">
        <v>118</v>
      </c>
      <c r="C19" s="16" t="s">
        <v>87</v>
      </c>
      <c r="D19" s="13" t="s">
        <v>34</v>
      </c>
      <c r="E19" s="34">
        <v>185</v>
      </c>
      <c r="F19" s="26"/>
      <c r="G19" s="32"/>
      <c r="H19" s="4"/>
      <c r="I19" s="4"/>
      <c r="J19" s="4"/>
    </row>
    <row r="20" spans="1:18" ht="28.5" x14ac:dyDescent="0.25">
      <c r="A20" s="14">
        <f t="shared" si="0"/>
        <v>12</v>
      </c>
      <c r="B20" s="22" t="s">
        <v>118</v>
      </c>
      <c r="C20" s="16" t="s">
        <v>86</v>
      </c>
      <c r="D20" s="13" t="s">
        <v>34</v>
      </c>
      <c r="E20" s="34">
        <v>165</v>
      </c>
      <c r="F20" s="26"/>
      <c r="G20" s="32"/>
      <c r="H20" s="4"/>
      <c r="I20" s="4"/>
      <c r="J20" s="4"/>
    </row>
    <row r="21" spans="1:18" ht="42.75" x14ac:dyDescent="0.25">
      <c r="A21" s="14">
        <f t="shared" si="0"/>
        <v>13</v>
      </c>
      <c r="B21" s="22" t="s">
        <v>118</v>
      </c>
      <c r="C21" s="16" t="s">
        <v>40</v>
      </c>
      <c r="D21" s="13" t="s">
        <v>14</v>
      </c>
      <c r="E21" s="34">
        <v>237</v>
      </c>
      <c r="F21" s="26"/>
      <c r="G21" s="32"/>
      <c r="H21" s="4"/>
      <c r="I21" s="4"/>
      <c r="J21" s="4"/>
    </row>
    <row r="22" spans="1:18" ht="42.75" x14ac:dyDescent="0.25">
      <c r="A22" s="14">
        <f t="shared" si="0"/>
        <v>14</v>
      </c>
      <c r="B22" s="22" t="s">
        <v>118</v>
      </c>
      <c r="C22" s="16" t="s">
        <v>41</v>
      </c>
      <c r="D22" s="34" t="s">
        <v>33</v>
      </c>
      <c r="E22" s="34">
        <v>19</v>
      </c>
      <c r="F22" s="26"/>
      <c r="G22" s="32"/>
      <c r="H22" s="4"/>
      <c r="I22" s="4"/>
      <c r="J22" s="4"/>
    </row>
    <row r="23" spans="1:18" ht="42.75" x14ac:dyDescent="0.25">
      <c r="A23" s="14">
        <f t="shared" si="0"/>
        <v>15</v>
      </c>
      <c r="B23" s="22" t="s">
        <v>118</v>
      </c>
      <c r="C23" s="16" t="s">
        <v>78</v>
      </c>
      <c r="D23" s="34" t="s">
        <v>14</v>
      </c>
      <c r="E23" s="34">
        <v>237</v>
      </c>
      <c r="F23" s="26"/>
      <c r="G23" s="32"/>
      <c r="H23" s="4"/>
      <c r="I23" s="4"/>
      <c r="J23" s="4"/>
    </row>
    <row r="24" spans="1:18" s="4" customFormat="1" x14ac:dyDescent="0.25">
      <c r="A24" s="14">
        <f t="shared" si="0"/>
        <v>16</v>
      </c>
      <c r="B24" s="22" t="s">
        <v>118</v>
      </c>
      <c r="C24" s="16" t="s">
        <v>44</v>
      </c>
      <c r="D24" s="34" t="s">
        <v>16</v>
      </c>
      <c r="E24" s="34">
        <v>28</v>
      </c>
      <c r="F24" s="26"/>
      <c r="G24" s="32"/>
      <c r="K24" s="48"/>
      <c r="L24" s="48"/>
      <c r="M24" s="48"/>
      <c r="N24" s="48"/>
      <c r="O24" s="48"/>
      <c r="P24" s="48"/>
      <c r="Q24" s="48"/>
      <c r="R24" s="48"/>
    </row>
    <row r="25" spans="1:18" s="4" customFormat="1" x14ac:dyDescent="0.25">
      <c r="A25" s="14">
        <f t="shared" si="0"/>
        <v>17</v>
      </c>
      <c r="B25" s="22" t="s">
        <v>118</v>
      </c>
      <c r="C25" s="16" t="s">
        <v>45</v>
      </c>
      <c r="D25" s="34" t="s">
        <v>16</v>
      </c>
      <c r="E25" s="34">
        <v>29</v>
      </c>
      <c r="F25" s="26"/>
      <c r="G25" s="32"/>
      <c r="K25" s="48"/>
      <c r="L25" s="48"/>
      <c r="M25" s="48"/>
      <c r="N25" s="48"/>
      <c r="O25" s="48"/>
      <c r="P25" s="48"/>
      <c r="Q25" s="48"/>
      <c r="R25" s="48"/>
    </row>
    <row r="26" spans="1:18" s="4" customFormat="1" x14ac:dyDescent="0.25">
      <c r="A26" s="49" t="s">
        <v>8</v>
      </c>
      <c r="B26" s="50" t="s">
        <v>8</v>
      </c>
      <c r="C26" s="49" t="s">
        <v>12</v>
      </c>
      <c r="D26" s="49" t="s">
        <v>8</v>
      </c>
      <c r="E26" s="49" t="s">
        <v>8</v>
      </c>
      <c r="F26" s="49" t="s">
        <v>8</v>
      </c>
      <c r="G26" s="49" t="s">
        <v>8</v>
      </c>
    </row>
    <row r="27" spans="1:18" s="4" customFormat="1" ht="28.5" x14ac:dyDescent="0.25">
      <c r="A27" s="19">
        <f>A25+1</f>
        <v>18</v>
      </c>
      <c r="B27" s="19" t="s">
        <v>13</v>
      </c>
      <c r="C27" s="24" t="s">
        <v>77</v>
      </c>
      <c r="D27" s="13" t="s">
        <v>14</v>
      </c>
      <c r="E27" s="36">
        <v>116</v>
      </c>
      <c r="F27" s="28"/>
      <c r="G27" s="32"/>
    </row>
    <row r="28" spans="1:18" s="4" customFormat="1" ht="39" customHeight="1" x14ac:dyDescent="0.25">
      <c r="A28" s="19">
        <f>A27+1</f>
        <v>19</v>
      </c>
      <c r="B28" s="19" t="s">
        <v>13</v>
      </c>
      <c r="C28" s="20" t="s">
        <v>26</v>
      </c>
      <c r="D28" s="13" t="s">
        <v>34</v>
      </c>
      <c r="E28" s="36">
        <f>14*2</f>
        <v>28</v>
      </c>
      <c r="F28" s="28"/>
      <c r="G28" s="32"/>
    </row>
    <row r="29" spans="1:18" s="4" customFormat="1" ht="39" customHeight="1" x14ac:dyDescent="0.25">
      <c r="A29" s="19">
        <f t="shared" ref="A29" si="1">A28+1</f>
        <v>20</v>
      </c>
      <c r="B29" s="19" t="s">
        <v>48</v>
      </c>
      <c r="C29" s="20" t="s">
        <v>47</v>
      </c>
      <c r="D29" s="13" t="s">
        <v>14</v>
      </c>
      <c r="E29" s="36">
        <f>4200*2</f>
        <v>8400</v>
      </c>
      <c r="F29" s="28"/>
      <c r="G29" s="32"/>
    </row>
    <row r="30" spans="1:18" s="2" customFormat="1" x14ac:dyDescent="0.2">
      <c r="A30" s="49" t="s">
        <v>8</v>
      </c>
      <c r="B30" s="50" t="s">
        <v>8</v>
      </c>
      <c r="C30" s="49" t="s">
        <v>17</v>
      </c>
      <c r="D30" s="49" t="s">
        <v>8</v>
      </c>
      <c r="E30" s="49" t="s">
        <v>8</v>
      </c>
      <c r="F30" s="49" t="s">
        <v>8</v>
      </c>
      <c r="G30" s="49" t="s">
        <v>8</v>
      </c>
      <c r="H30" s="6"/>
    </row>
    <row r="31" spans="1:18" s="2" customFormat="1" ht="42.75" x14ac:dyDescent="0.2">
      <c r="A31" s="13">
        <f>A29+1</f>
        <v>21</v>
      </c>
      <c r="B31" s="18" t="s">
        <v>18</v>
      </c>
      <c r="C31" s="17" t="s">
        <v>114</v>
      </c>
      <c r="D31" s="13" t="s">
        <v>34</v>
      </c>
      <c r="E31" s="36">
        <f>6685+190+510</f>
        <v>7385</v>
      </c>
      <c r="F31" s="28"/>
      <c r="G31" s="32"/>
      <c r="H31" s="6"/>
    </row>
    <row r="32" spans="1:18" s="2" customFormat="1" ht="28.5" x14ac:dyDescent="0.2">
      <c r="A32" s="13">
        <f>A31+1</f>
        <v>22</v>
      </c>
      <c r="B32" s="18" t="s">
        <v>18</v>
      </c>
      <c r="C32" s="17" t="s">
        <v>112</v>
      </c>
      <c r="D32" s="13" t="s">
        <v>34</v>
      </c>
      <c r="E32" s="36">
        <f>E53</f>
        <v>875</v>
      </c>
      <c r="F32" s="28"/>
      <c r="G32" s="32"/>
      <c r="H32" s="6"/>
    </row>
    <row r="33" spans="1:9" s="2" customFormat="1" ht="28.5" x14ac:dyDescent="0.2">
      <c r="A33" s="13">
        <f t="shared" ref="A33:A44" si="2">A32+1</f>
        <v>23</v>
      </c>
      <c r="B33" s="18" t="s">
        <v>18</v>
      </c>
      <c r="C33" s="17" t="s">
        <v>113</v>
      </c>
      <c r="D33" s="13" t="s">
        <v>34</v>
      </c>
      <c r="E33" s="36">
        <f>E46</f>
        <v>4240</v>
      </c>
      <c r="F33" s="28"/>
      <c r="G33" s="32"/>
      <c r="H33" s="6"/>
    </row>
    <row r="34" spans="1:9" s="2" customFormat="1" ht="28.5" x14ac:dyDescent="0.2">
      <c r="A34" s="13">
        <f t="shared" si="2"/>
        <v>24</v>
      </c>
      <c r="B34" s="18" t="s">
        <v>18</v>
      </c>
      <c r="C34" s="17" t="s">
        <v>115</v>
      </c>
      <c r="D34" s="13" t="s">
        <v>34</v>
      </c>
      <c r="E34" s="36">
        <v>285</v>
      </c>
      <c r="F34" s="28"/>
      <c r="G34" s="32"/>
      <c r="H34" s="6"/>
    </row>
    <row r="35" spans="1:9" s="2" customFormat="1" ht="71.25" x14ac:dyDescent="0.2">
      <c r="A35" s="13">
        <f t="shared" si="2"/>
        <v>25</v>
      </c>
      <c r="B35" s="18" t="s">
        <v>18</v>
      </c>
      <c r="C35" s="17" t="s">
        <v>91</v>
      </c>
      <c r="D35" s="13" t="s">
        <v>34</v>
      </c>
      <c r="E35" s="36">
        <f>E36+E37+E38</f>
        <v>12829</v>
      </c>
      <c r="F35" s="28"/>
      <c r="G35" s="32"/>
      <c r="H35" s="6"/>
    </row>
    <row r="36" spans="1:9" s="4" customFormat="1" ht="42.75" x14ac:dyDescent="0.25">
      <c r="A36" s="13">
        <f t="shared" si="2"/>
        <v>26</v>
      </c>
      <c r="B36" s="14" t="s">
        <v>20</v>
      </c>
      <c r="C36" s="17" t="s">
        <v>90</v>
      </c>
      <c r="D36" s="34" t="s">
        <v>34</v>
      </c>
      <c r="E36" s="34">
        <v>6685</v>
      </c>
      <c r="F36" s="26"/>
      <c r="G36" s="32"/>
    </row>
    <row r="37" spans="1:9" s="4" customFormat="1" ht="28.5" x14ac:dyDescent="0.25">
      <c r="A37" s="13">
        <f t="shared" si="2"/>
        <v>27</v>
      </c>
      <c r="B37" s="14" t="s">
        <v>20</v>
      </c>
      <c r="C37" s="17" t="s">
        <v>80</v>
      </c>
      <c r="D37" s="34" t="s">
        <v>34</v>
      </c>
      <c r="E37" s="34">
        <f>E52+(1.2*E39)</f>
        <v>1029</v>
      </c>
      <c r="F37" s="26"/>
      <c r="G37" s="32"/>
    </row>
    <row r="38" spans="1:9" s="4" customFormat="1" ht="28.5" x14ac:dyDescent="0.25">
      <c r="A38" s="13">
        <f t="shared" si="2"/>
        <v>28</v>
      </c>
      <c r="B38" s="14" t="s">
        <v>20</v>
      </c>
      <c r="C38" s="17" t="s">
        <v>111</v>
      </c>
      <c r="D38" s="34" t="s">
        <v>34</v>
      </c>
      <c r="E38" s="34">
        <f>E53+E46</f>
        <v>5115</v>
      </c>
      <c r="F38" s="26"/>
      <c r="G38" s="32"/>
    </row>
    <row r="39" spans="1:9" s="6" customFormat="1" ht="28.5" x14ac:dyDescent="0.2">
      <c r="A39" s="13">
        <f t="shared" si="2"/>
        <v>29</v>
      </c>
      <c r="B39" s="18" t="s">
        <v>19</v>
      </c>
      <c r="C39" s="21" t="s">
        <v>75</v>
      </c>
      <c r="D39" s="13" t="s">
        <v>34</v>
      </c>
      <c r="E39" s="36">
        <v>485</v>
      </c>
      <c r="F39" s="29"/>
      <c r="G39" s="32"/>
    </row>
    <row r="40" spans="1:9" s="2" customFormat="1" ht="57" x14ac:dyDescent="0.2">
      <c r="A40" s="13">
        <f t="shared" si="2"/>
        <v>30</v>
      </c>
      <c r="B40" s="18" t="s">
        <v>19</v>
      </c>
      <c r="C40" s="21" t="s">
        <v>89</v>
      </c>
      <c r="D40" s="13" t="s">
        <v>34</v>
      </c>
      <c r="E40" s="36">
        <f>6194</f>
        <v>6194</v>
      </c>
      <c r="F40" s="29"/>
      <c r="G40" s="32"/>
      <c r="H40" s="6"/>
      <c r="I40" s="6"/>
    </row>
    <row r="41" spans="1:9" s="5" customFormat="1" ht="23.25" customHeight="1" x14ac:dyDescent="0.2">
      <c r="A41" s="13">
        <f t="shared" si="2"/>
        <v>31</v>
      </c>
      <c r="B41" s="18" t="s">
        <v>21</v>
      </c>
      <c r="C41" s="21" t="s">
        <v>28</v>
      </c>
      <c r="D41" s="13" t="s">
        <v>34</v>
      </c>
      <c r="E41" s="39">
        <f>E50+E48</f>
        <v>5219.6000000000004</v>
      </c>
      <c r="F41" s="30"/>
      <c r="G41" s="32"/>
    </row>
    <row r="42" spans="1:9" s="5" customFormat="1" ht="16.5" x14ac:dyDescent="0.2">
      <c r="A42" s="13">
        <f t="shared" si="2"/>
        <v>32</v>
      </c>
      <c r="B42" s="18" t="s">
        <v>21</v>
      </c>
      <c r="C42" s="20" t="s">
        <v>29</v>
      </c>
      <c r="D42" s="13" t="s">
        <v>34</v>
      </c>
      <c r="E42" s="39">
        <f>E41</f>
        <v>5219.6000000000004</v>
      </c>
      <c r="F42" s="30"/>
      <c r="G42" s="32"/>
    </row>
    <row r="43" spans="1:9" s="5" customFormat="1" ht="16.5" x14ac:dyDescent="0.2">
      <c r="A43" s="13">
        <f t="shared" si="2"/>
        <v>33</v>
      </c>
      <c r="B43" s="18" t="s">
        <v>21</v>
      </c>
      <c r="C43" s="21" t="s">
        <v>30</v>
      </c>
      <c r="D43" s="13" t="s">
        <v>34</v>
      </c>
      <c r="E43" s="39">
        <f>E47+E49</f>
        <v>48460</v>
      </c>
      <c r="F43" s="30"/>
      <c r="G43" s="32"/>
    </row>
    <row r="44" spans="1:9" s="5" customFormat="1" ht="16.5" x14ac:dyDescent="0.2">
      <c r="A44" s="13">
        <f t="shared" si="2"/>
        <v>34</v>
      </c>
      <c r="B44" s="18" t="s">
        <v>21</v>
      </c>
      <c r="C44" s="20" t="s">
        <v>35</v>
      </c>
      <c r="D44" s="13" t="s">
        <v>34</v>
      </c>
      <c r="E44" s="39">
        <f>E43</f>
        <v>48460</v>
      </c>
      <c r="F44" s="30"/>
      <c r="G44" s="32"/>
    </row>
    <row r="45" spans="1:9" s="4" customFormat="1" x14ac:dyDescent="0.25">
      <c r="A45" s="14" t="s">
        <v>15</v>
      </c>
      <c r="B45" s="50" t="s">
        <v>8</v>
      </c>
      <c r="C45" s="15" t="s">
        <v>22</v>
      </c>
      <c r="D45" s="49" t="s">
        <v>8</v>
      </c>
      <c r="E45" s="49" t="s">
        <v>8</v>
      </c>
      <c r="F45" s="49"/>
      <c r="G45" s="49"/>
      <c r="H45" s="7"/>
    </row>
    <row r="46" spans="1:9" s="4" customFormat="1" ht="42.75" x14ac:dyDescent="0.25">
      <c r="A46" s="14">
        <f>A44+1</f>
        <v>35</v>
      </c>
      <c r="B46" s="14" t="s">
        <v>31</v>
      </c>
      <c r="C46" s="17" t="s">
        <v>46</v>
      </c>
      <c r="D46" s="34" t="s">
        <v>34</v>
      </c>
      <c r="E46" s="34">
        <v>4240</v>
      </c>
      <c r="F46" s="26"/>
      <c r="G46" s="32"/>
    </row>
    <row r="47" spans="1:9" ht="42.75" x14ac:dyDescent="0.25">
      <c r="A47" s="14">
        <f>A46+1</f>
        <v>36</v>
      </c>
      <c r="B47" s="14" t="s">
        <v>23</v>
      </c>
      <c r="C47" s="17" t="s">
        <v>83</v>
      </c>
      <c r="D47" s="34" t="s">
        <v>34</v>
      </c>
      <c r="E47" s="41">
        <v>22050</v>
      </c>
      <c r="F47" s="26"/>
      <c r="G47" s="32"/>
      <c r="H47" s="4"/>
    </row>
    <row r="48" spans="1:9" s="4" customFormat="1" ht="42.75" x14ac:dyDescent="0.25">
      <c r="A48" s="14">
        <f t="shared" ref="A48:A54" si="3">A47+1</f>
        <v>37</v>
      </c>
      <c r="B48" s="14" t="s">
        <v>23</v>
      </c>
      <c r="C48" s="17" t="s">
        <v>81</v>
      </c>
      <c r="D48" s="34" t="s">
        <v>34</v>
      </c>
      <c r="E48" s="41">
        <f>(4290*0.54*2)+(260*0.54)</f>
        <v>4773.6000000000004</v>
      </c>
      <c r="F48" s="26"/>
      <c r="G48" s="32"/>
    </row>
    <row r="49" spans="1:8" s="4" customFormat="1" ht="42.75" x14ac:dyDescent="0.25">
      <c r="A49" s="14">
        <f t="shared" si="3"/>
        <v>38</v>
      </c>
      <c r="B49" s="14" t="s">
        <v>23</v>
      </c>
      <c r="C49" s="17" t="s">
        <v>51</v>
      </c>
      <c r="D49" s="34" t="s">
        <v>34</v>
      </c>
      <c r="E49" s="34">
        <v>26410</v>
      </c>
      <c r="F49" s="26"/>
      <c r="G49" s="32"/>
    </row>
    <row r="50" spans="1:8" s="4" customFormat="1" ht="42.75" x14ac:dyDescent="0.25">
      <c r="A50" s="14">
        <f t="shared" si="3"/>
        <v>39</v>
      </c>
      <c r="B50" s="14" t="s">
        <v>23</v>
      </c>
      <c r="C50" s="17" t="s">
        <v>52</v>
      </c>
      <c r="D50" s="34" t="s">
        <v>34</v>
      </c>
      <c r="E50" s="34">
        <v>446</v>
      </c>
      <c r="F50" s="26"/>
      <c r="G50" s="32"/>
    </row>
    <row r="51" spans="1:8" s="4" customFormat="1" ht="42.75" x14ac:dyDescent="0.25">
      <c r="A51" s="14">
        <f t="shared" si="3"/>
        <v>40</v>
      </c>
      <c r="B51" s="14" t="s">
        <v>50</v>
      </c>
      <c r="C51" s="17" t="s">
        <v>119</v>
      </c>
      <c r="D51" s="34" t="s">
        <v>34</v>
      </c>
      <c r="E51" s="34">
        <v>8890</v>
      </c>
      <c r="F51" s="26"/>
      <c r="G51" s="32"/>
    </row>
    <row r="52" spans="1:8" s="4" customFormat="1" ht="42.75" x14ac:dyDescent="0.25">
      <c r="A52" s="14">
        <f t="shared" si="3"/>
        <v>41</v>
      </c>
      <c r="B52" s="14" t="s">
        <v>49</v>
      </c>
      <c r="C52" s="17" t="s">
        <v>82</v>
      </c>
      <c r="D52" s="34" t="s">
        <v>34</v>
      </c>
      <c r="E52" s="34">
        <f>285+162</f>
        <v>447</v>
      </c>
      <c r="F52" s="26"/>
      <c r="G52" s="32"/>
    </row>
    <row r="53" spans="1:8" s="4" customFormat="1" ht="28.5" x14ac:dyDescent="0.25">
      <c r="A53" s="14">
        <f t="shared" si="3"/>
        <v>42</v>
      </c>
      <c r="B53" s="14" t="s">
        <v>49</v>
      </c>
      <c r="C53" s="17" t="s">
        <v>88</v>
      </c>
      <c r="D53" s="34" t="s">
        <v>34</v>
      </c>
      <c r="E53" s="34">
        <v>875</v>
      </c>
      <c r="F53" s="26"/>
      <c r="G53" s="32"/>
    </row>
    <row r="54" spans="1:8" s="4" customFormat="1" ht="42.75" x14ac:dyDescent="0.25">
      <c r="A54" s="14">
        <f t="shared" si="3"/>
        <v>43</v>
      </c>
      <c r="B54" s="14" t="s">
        <v>98</v>
      </c>
      <c r="C54" s="17" t="s">
        <v>96</v>
      </c>
      <c r="D54" s="34" t="s">
        <v>34</v>
      </c>
      <c r="E54" s="34">
        <v>18</v>
      </c>
      <c r="F54" s="26"/>
      <c r="G54" s="32"/>
    </row>
    <row r="55" spans="1:8" x14ac:dyDescent="0.25">
      <c r="A55" s="49" t="s">
        <v>8</v>
      </c>
      <c r="B55" s="50" t="s">
        <v>8</v>
      </c>
      <c r="C55" s="15" t="s">
        <v>92</v>
      </c>
      <c r="D55" s="49" t="s">
        <v>8</v>
      </c>
      <c r="E55" s="49" t="s">
        <v>8</v>
      </c>
      <c r="F55" s="49" t="s">
        <v>8</v>
      </c>
      <c r="G55" s="49" t="s">
        <v>8</v>
      </c>
      <c r="H55" s="7"/>
    </row>
    <row r="56" spans="1:8" ht="28.5" x14ac:dyDescent="0.25">
      <c r="A56" s="14">
        <f>A54+1</f>
        <v>44</v>
      </c>
      <c r="B56" s="35" t="s">
        <v>93</v>
      </c>
      <c r="C56" s="47" t="s">
        <v>94</v>
      </c>
      <c r="D56" s="23" t="s">
        <v>95</v>
      </c>
      <c r="E56" s="13">
        <f>4350*0.1</f>
        <v>435</v>
      </c>
      <c r="F56" s="26"/>
      <c r="G56" s="32"/>
      <c r="H56" s="7"/>
    </row>
    <row r="57" spans="1:8" s="4" customFormat="1" x14ac:dyDescent="0.25">
      <c r="A57" s="49" t="s">
        <v>8</v>
      </c>
      <c r="B57" s="50" t="s">
        <v>8</v>
      </c>
      <c r="C57" s="15" t="s">
        <v>64</v>
      </c>
      <c r="D57" s="49" t="s">
        <v>8</v>
      </c>
      <c r="E57" s="49" t="s">
        <v>8</v>
      </c>
      <c r="F57" s="49" t="s">
        <v>8</v>
      </c>
      <c r="G57" s="49" t="s">
        <v>8</v>
      </c>
      <c r="H57" s="7"/>
    </row>
    <row r="58" spans="1:8" s="4" customFormat="1" ht="28.5" x14ac:dyDescent="0.25">
      <c r="A58" s="13">
        <f>A56+1</f>
        <v>45</v>
      </c>
      <c r="B58" s="14" t="s">
        <v>66</v>
      </c>
      <c r="C58" s="38" t="s">
        <v>65</v>
      </c>
      <c r="D58" s="34" t="s">
        <v>34</v>
      </c>
      <c r="E58" s="13">
        <v>48</v>
      </c>
      <c r="F58" s="26"/>
      <c r="G58" s="32"/>
      <c r="H58" s="7"/>
    </row>
    <row r="59" spans="1:8" s="4" customFormat="1" x14ac:dyDescent="0.25">
      <c r="A59" s="49" t="s">
        <v>8</v>
      </c>
      <c r="B59" s="50" t="s">
        <v>8</v>
      </c>
      <c r="C59" s="15" t="s">
        <v>67</v>
      </c>
      <c r="D59" s="49" t="s">
        <v>8</v>
      </c>
      <c r="E59" s="49" t="s">
        <v>8</v>
      </c>
      <c r="F59" s="49" t="s">
        <v>8</v>
      </c>
      <c r="G59" s="49" t="s">
        <v>8</v>
      </c>
      <c r="H59" s="7"/>
    </row>
    <row r="60" spans="1:8" s="4" customFormat="1" ht="28.5" x14ac:dyDescent="0.25">
      <c r="A60" s="14">
        <f>A58+1</f>
        <v>46</v>
      </c>
      <c r="B60" s="14" t="s">
        <v>24</v>
      </c>
      <c r="C60" s="38" t="s">
        <v>68</v>
      </c>
      <c r="D60" s="13" t="s">
        <v>16</v>
      </c>
      <c r="E60" s="13">
        <v>60</v>
      </c>
      <c r="F60" s="26"/>
      <c r="G60" s="32"/>
      <c r="H60" s="7"/>
    </row>
    <row r="61" spans="1:8" s="4" customFormat="1" x14ac:dyDescent="0.25">
      <c r="A61" s="14">
        <f>A60+1</f>
        <v>47</v>
      </c>
      <c r="B61" s="14" t="s">
        <v>24</v>
      </c>
      <c r="C61" s="38" t="s">
        <v>69</v>
      </c>
      <c r="D61" s="13" t="s">
        <v>16</v>
      </c>
      <c r="E61" s="13">
        <v>45</v>
      </c>
      <c r="F61" s="26"/>
      <c r="G61" s="32"/>
      <c r="H61" s="7"/>
    </row>
    <row r="62" spans="1:8" s="4" customFormat="1" x14ac:dyDescent="0.25">
      <c r="A62" s="14">
        <f t="shared" ref="A62:A63" si="4">A61+1</f>
        <v>48</v>
      </c>
      <c r="B62" s="14" t="s">
        <v>24</v>
      </c>
      <c r="C62" s="38" t="s">
        <v>99</v>
      </c>
      <c r="D62" s="13" t="s">
        <v>16</v>
      </c>
      <c r="E62" s="13">
        <v>6</v>
      </c>
      <c r="F62" s="26"/>
      <c r="G62" s="32"/>
      <c r="H62" s="7"/>
    </row>
    <row r="63" spans="1:8" s="4" customFormat="1" ht="28.5" x14ac:dyDescent="0.25">
      <c r="A63" s="14">
        <f t="shared" si="4"/>
        <v>49</v>
      </c>
      <c r="B63" s="14" t="s">
        <v>71</v>
      </c>
      <c r="C63" s="38" t="s">
        <v>70</v>
      </c>
      <c r="D63" s="13" t="s">
        <v>37</v>
      </c>
      <c r="E63" s="13">
        <v>1</v>
      </c>
      <c r="F63" s="26"/>
      <c r="G63" s="32"/>
      <c r="H63" s="7"/>
    </row>
    <row r="64" spans="1:8" s="4" customFormat="1" x14ac:dyDescent="0.25">
      <c r="A64" s="49" t="s">
        <v>8</v>
      </c>
      <c r="B64" s="50" t="s">
        <v>8</v>
      </c>
      <c r="C64" s="15" t="s">
        <v>53</v>
      </c>
      <c r="D64" s="49" t="s">
        <v>8</v>
      </c>
      <c r="E64" s="49" t="s">
        <v>8</v>
      </c>
      <c r="F64" s="49" t="s">
        <v>8</v>
      </c>
      <c r="G64" s="49" t="s">
        <v>8</v>
      </c>
      <c r="H64" s="7"/>
    </row>
    <row r="65" spans="1:9" s="6" customFormat="1" ht="42.75" x14ac:dyDescent="0.2">
      <c r="A65" s="18">
        <f>A63+1</f>
        <v>50</v>
      </c>
      <c r="B65" s="18" t="s">
        <v>59</v>
      </c>
      <c r="C65" s="20" t="s">
        <v>54</v>
      </c>
      <c r="D65" s="13" t="s">
        <v>14</v>
      </c>
      <c r="E65" s="13">
        <v>480</v>
      </c>
      <c r="F65" s="30"/>
      <c r="G65" s="32"/>
    </row>
    <row r="66" spans="1:9" s="6" customFormat="1" ht="42.75" x14ac:dyDescent="0.2">
      <c r="A66" s="18">
        <f>A65+1</f>
        <v>51</v>
      </c>
      <c r="B66" s="18" t="s">
        <v>59</v>
      </c>
      <c r="C66" s="20" t="s">
        <v>55</v>
      </c>
      <c r="D66" s="13" t="s">
        <v>14</v>
      </c>
      <c r="E66" s="13">
        <v>214</v>
      </c>
      <c r="F66" s="30"/>
      <c r="G66" s="32"/>
    </row>
    <row r="67" spans="1:9" s="6" customFormat="1" ht="42.75" x14ac:dyDescent="0.2">
      <c r="A67" s="18">
        <f t="shared" ref="A67:A69" si="5">A66+1</f>
        <v>52</v>
      </c>
      <c r="B67" s="18" t="s">
        <v>59</v>
      </c>
      <c r="C67" s="20" t="s">
        <v>56</v>
      </c>
      <c r="D67" s="13" t="s">
        <v>14</v>
      </c>
      <c r="E67" s="13">
        <v>285</v>
      </c>
      <c r="F67" s="30"/>
      <c r="G67" s="32"/>
    </row>
    <row r="68" spans="1:9" s="6" customFormat="1" ht="42.75" x14ac:dyDescent="0.2">
      <c r="A68" s="18">
        <f t="shared" si="5"/>
        <v>53</v>
      </c>
      <c r="B68" s="18" t="s">
        <v>59</v>
      </c>
      <c r="C68" s="21" t="s">
        <v>97</v>
      </c>
      <c r="D68" s="13" t="s">
        <v>14</v>
      </c>
      <c r="E68" s="13">
        <v>18</v>
      </c>
      <c r="F68" s="30"/>
      <c r="G68" s="32"/>
    </row>
    <row r="69" spans="1:9" s="6" customFormat="1" ht="28.5" x14ac:dyDescent="0.2">
      <c r="A69" s="18">
        <f t="shared" si="5"/>
        <v>54</v>
      </c>
      <c r="B69" s="18" t="s">
        <v>58</v>
      </c>
      <c r="C69" s="20" t="s">
        <v>57</v>
      </c>
      <c r="D69" s="13" t="s">
        <v>14</v>
      </c>
      <c r="E69" s="13">
        <v>572</v>
      </c>
      <c r="F69" s="30"/>
      <c r="G69" s="32"/>
    </row>
    <row r="70" spans="1:9" x14ac:dyDescent="0.25">
      <c r="A70" s="49" t="s">
        <v>8</v>
      </c>
      <c r="B70" s="50" t="s">
        <v>8</v>
      </c>
      <c r="C70" s="15" t="s">
        <v>72</v>
      </c>
      <c r="D70" s="49" t="s">
        <v>8</v>
      </c>
      <c r="E70" s="49" t="s">
        <v>8</v>
      </c>
      <c r="F70" s="49" t="s">
        <v>8</v>
      </c>
      <c r="G70" s="49" t="s">
        <v>8</v>
      </c>
      <c r="H70" s="7"/>
    </row>
    <row r="71" spans="1:9" s="2" customFormat="1" ht="28.5" x14ac:dyDescent="0.2">
      <c r="A71" s="18">
        <f>A69+1</f>
        <v>55</v>
      </c>
      <c r="B71" s="18" t="s">
        <v>74</v>
      </c>
      <c r="C71" s="20" t="s">
        <v>73</v>
      </c>
      <c r="D71" s="34" t="s">
        <v>34</v>
      </c>
      <c r="E71" s="13">
        <v>50</v>
      </c>
      <c r="F71" s="30"/>
      <c r="G71" s="32"/>
      <c r="H71" s="6"/>
    </row>
    <row r="72" spans="1:9" s="2" customFormat="1" x14ac:dyDescent="0.2">
      <c r="A72" s="49" t="s">
        <v>8</v>
      </c>
      <c r="B72" s="50" t="s">
        <v>8</v>
      </c>
      <c r="C72" s="49" t="s">
        <v>25</v>
      </c>
      <c r="D72" s="49" t="s">
        <v>8</v>
      </c>
      <c r="E72" s="49" t="s">
        <v>8</v>
      </c>
      <c r="F72" s="49" t="s">
        <v>8</v>
      </c>
      <c r="G72" s="49" t="s">
        <v>8</v>
      </c>
      <c r="H72" s="8"/>
      <c r="I72" s="3"/>
    </row>
    <row r="73" spans="1:9" s="2" customFormat="1" ht="14.25" x14ac:dyDescent="0.2">
      <c r="A73" s="13">
        <f>A71+1</f>
        <v>56</v>
      </c>
      <c r="B73" s="14" t="s">
        <v>10</v>
      </c>
      <c r="C73" s="17" t="s">
        <v>84</v>
      </c>
      <c r="D73" s="34" t="s">
        <v>11</v>
      </c>
      <c r="E73" s="34">
        <v>4.6790000000000003</v>
      </c>
      <c r="F73" s="30"/>
      <c r="G73" s="32"/>
      <c r="H73" s="8"/>
      <c r="I73" s="3"/>
    </row>
    <row r="74" spans="1:9" s="2" customFormat="1" ht="28.5" x14ac:dyDescent="0.2">
      <c r="A74" s="18">
        <f>A73+1</f>
        <v>57</v>
      </c>
      <c r="B74" s="18" t="s">
        <v>62</v>
      </c>
      <c r="C74" s="20" t="s">
        <v>60</v>
      </c>
      <c r="D74" s="13" t="s">
        <v>16</v>
      </c>
      <c r="E74" s="13">
        <v>14</v>
      </c>
      <c r="F74" s="27"/>
      <c r="G74" s="32"/>
      <c r="H74" s="8"/>
      <c r="I74" s="3"/>
    </row>
    <row r="75" spans="1:9" s="2" customFormat="1" ht="28.5" x14ac:dyDescent="0.2">
      <c r="A75" s="18">
        <f>A74+1</f>
        <v>58</v>
      </c>
      <c r="B75" s="18" t="s">
        <v>62</v>
      </c>
      <c r="C75" s="20" t="s">
        <v>61</v>
      </c>
      <c r="D75" s="13" t="s">
        <v>16</v>
      </c>
      <c r="E75" s="13">
        <v>7</v>
      </c>
      <c r="F75" s="27"/>
      <c r="G75" s="32"/>
      <c r="H75" s="8"/>
      <c r="I75" s="3"/>
    </row>
    <row r="76" spans="1:9" s="6" customFormat="1" ht="71.25" x14ac:dyDescent="0.2">
      <c r="A76" s="18">
        <f>A75+1</f>
        <v>59</v>
      </c>
      <c r="B76" s="18" t="s">
        <v>63</v>
      </c>
      <c r="C76" s="20" t="s">
        <v>85</v>
      </c>
      <c r="D76" s="13" t="s">
        <v>16</v>
      </c>
      <c r="E76" s="13">
        <v>1</v>
      </c>
      <c r="F76" s="31"/>
      <c r="G76" s="32"/>
      <c r="I76" s="3"/>
    </row>
    <row r="77" spans="1:9" x14ac:dyDescent="0.25">
      <c r="A77" s="10"/>
      <c r="B77" s="42"/>
      <c r="C77" s="10"/>
      <c r="D77" s="10"/>
      <c r="E77" s="42"/>
      <c r="F77" s="33" t="s">
        <v>32</v>
      </c>
      <c r="G77" s="37"/>
    </row>
    <row r="78" spans="1:9" x14ac:dyDescent="0.25">
      <c r="A78" s="10"/>
      <c r="B78" s="42"/>
      <c r="C78" s="10"/>
      <c r="D78" s="10"/>
      <c r="E78" s="42"/>
      <c r="F78" s="45"/>
      <c r="G78" s="10"/>
    </row>
    <row r="79" spans="1:9" x14ac:dyDescent="0.25">
      <c r="A79" s="10"/>
      <c r="B79" s="42"/>
      <c r="C79" s="10"/>
      <c r="D79" s="10"/>
      <c r="E79" s="42"/>
      <c r="F79" s="45"/>
      <c r="G79" s="10"/>
    </row>
    <row r="80" spans="1:9" x14ac:dyDescent="0.25">
      <c r="A80" s="10"/>
      <c r="B80" s="42"/>
      <c r="C80" s="10"/>
      <c r="D80" s="10"/>
      <c r="E80" s="42"/>
      <c r="F80" s="45"/>
      <c r="G80" s="10"/>
    </row>
    <row r="81" spans="1:7" x14ac:dyDescent="0.25">
      <c r="A81" s="10"/>
      <c r="B81" s="42"/>
      <c r="C81" s="10"/>
      <c r="D81" s="10"/>
      <c r="E81" s="42"/>
      <c r="F81" s="45"/>
      <c r="G81" s="10"/>
    </row>
    <row r="82" spans="1:7" x14ac:dyDescent="0.25">
      <c r="A82" s="10"/>
      <c r="B82" s="42"/>
      <c r="C82" s="10"/>
      <c r="D82" s="10"/>
      <c r="E82" s="42"/>
      <c r="F82" s="45"/>
      <c r="G82" s="10"/>
    </row>
    <row r="83" spans="1:7" x14ac:dyDescent="0.25">
      <c r="A83" s="10"/>
      <c r="B83" s="42"/>
      <c r="C83" s="10"/>
      <c r="D83" s="10"/>
      <c r="E83" s="42"/>
      <c r="F83" s="45"/>
      <c r="G83" s="10"/>
    </row>
    <row r="84" spans="1:7" x14ac:dyDescent="0.25">
      <c r="A84" s="10"/>
      <c r="B84" s="42"/>
      <c r="C84" s="10"/>
      <c r="D84" s="10"/>
      <c r="E84" s="42"/>
      <c r="F84" s="45"/>
      <c r="G84" s="10"/>
    </row>
    <row r="85" spans="1:7" x14ac:dyDescent="0.25">
      <c r="A85" s="10"/>
      <c r="B85" s="42"/>
      <c r="C85" s="10"/>
      <c r="D85" s="10"/>
      <c r="E85" s="42"/>
      <c r="F85" s="45"/>
      <c r="G85" s="10"/>
    </row>
    <row r="86" spans="1:7" x14ac:dyDescent="0.25">
      <c r="A86" s="10"/>
      <c r="B86" s="42"/>
      <c r="C86" s="10"/>
      <c r="D86" s="10"/>
      <c r="E86" s="42"/>
      <c r="F86" s="45"/>
      <c r="G86" s="10"/>
    </row>
    <row r="87" spans="1:7" x14ac:dyDescent="0.25">
      <c r="A87" s="10"/>
      <c r="B87" s="42"/>
      <c r="C87" s="10"/>
      <c r="D87" s="10"/>
      <c r="E87" s="42"/>
      <c r="F87" s="45"/>
      <c r="G87" s="10"/>
    </row>
    <row r="88" spans="1:7" x14ac:dyDescent="0.25">
      <c r="A88" s="10"/>
      <c r="B88" s="42"/>
      <c r="C88" s="10"/>
      <c r="D88" s="10"/>
      <c r="E88" s="42"/>
      <c r="F88" s="45"/>
      <c r="G88" s="10"/>
    </row>
    <row r="89" spans="1:7" x14ac:dyDescent="0.25">
      <c r="A89" s="10"/>
      <c r="B89" s="42"/>
      <c r="C89" s="10"/>
      <c r="D89" s="10"/>
      <c r="E89" s="42"/>
      <c r="F89" s="45"/>
      <c r="G89" s="10"/>
    </row>
    <row r="90" spans="1:7" x14ac:dyDescent="0.25">
      <c r="A90" s="10"/>
      <c r="B90" s="42"/>
      <c r="C90" s="10"/>
      <c r="D90" s="10"/>
      <c r="E90" s="42"/>
      <c r="F90" s="45"/>
      <c r="G90" s="10"/>
    </row>
    <row r="91" spans="1:7" x14ac:dyDescent="0.25">
      <c r="A91" s="10"/>
      <c r="B91" s="42"/>
      <c r="C91" s="10"/>
      <c r="D91" s="10"/>
      <c r="E91" s="42"/>
      <c r="F91" s="45"/>
      <c r="G91" s="10"/>
    </row>
    <row r="92" spans="1:7" x14ac:dyDescent="0.25">
      <c r="A92" s="10"/>
      <c r="B92" s="42"/>
      <c r="C92" s="10"/>
      <c r="D92" s="10"/>
      <c r="E92" s="42"/>
      <c r="F92" s="45"/>
      <c r="G92" s="10"/>
    </row>
    <row r="93" spans="1:7" x14ac:dyDescent="0.25">
      <c r="A93" s="10"/>
      <c r="B93" s="42"/>
      <c r="C93" s="10"/>
      <c r="D93" s="10"/>
      <c r="E93" s="42"/>
      <c r="F93" s="45"/>
      <c r="G93" s="10"/>
    </row>
    <row r="94" spans="1:7" x14ac:dyDescent="0.25">
      <c r="A94" s="10"/>
      <c r="B94" s="42"/>
      <c r="C94" s="10"/>
      <c r="D94" s="10"/>
      <c r="E94" s="42"/>
      <c r="F94" s="45"/>
      <c r="G94" s="10"/>
    </row>
    <row r="95" spans="1:7" x14ac:dyDescent="0.25">
      <c r="A95" s="10"/>
      <c r="B95" s="42"/>
      <c r="C95" s="10"/>
      <c r="D95" s="10"/>
      <c r="E95" s="42"/>
      <c r="F95" s="45"/>
      <c r="G95" s="10"/>
    </row>
    <row r="96" spans="1:7" x14ac:dyDescent="0.25">
      <c r="A96" s="10"/>
      <c r="B96" s="42"/>
      <c r="C96" s="10"/>
      <c r="D96" s="10"/>
      <c r="E96" s="42"/>
      <c r="F96" s="45"/>
      <c r="G96" s="10"/>
    </row>
    <row r="97" spans="1:7" x14ac:dyDescent="0.25">
      <c r="A97" s="10"/>
      <c r="B97" s="42"/>
      <c r="C97" s="10"/>
      <c r="D97" s="10"/>
      <c r="E97" s="42"/>
      <c r="F97" s="45"/>
      <c r="G97" s="10"/>
    </row>
    <row r="98" spans="1:7" x14ac:dyDescent="0.25">
      <c r="A98" s="10"/>
      <c r="B98" s="42"/>
      <c r="C98" s="10"/>
      <c r="D98" s="10"/>
      <c r="E98" s="42"/>
      <c r="F98" s="45"/>
      <c r="G98" s="10"/>
    </row>
    <row r="99" spans="1:7" x14ac:dyDescent="0.25">
      <c r="A99" s="10"/>
      <c r="B99" s="42"/>
      <c r="C99" s="10"/>
      <c r="D99" s="10"/>
      <c r="E99" s="42"/>
      <c r="F99" s="45"/>
      <c r="G99" s="10"/>
    </row>
    <row r="100" spans="1:7" x14ac:dyDescent="0.25">
      <c r="A100" s="10"/>
      <c r="B100" s="42"/>
      <c r="C100" s="10"/>
      <c r="D100" s="10"/>
      <c r="E100" s="42"/>
      <c r="F100" s="45"/>
      <c r="G100" s="10"/>
    </row>
    <row r="101" spans="1:7" x14ac:dyDescent="0.25">
      <c r="A101" s="10"/>
      <c r="B101" s="42"/>
      <c r="C101" s="10"/>
      <c r="D101" s="10"/>
      <c r="E101" s="42"/>
      <c r="F101" s="45"/>
      <c r="G101" s="10"/>
    </row>
    <row r="102" spans="1:7" x14ac:dyDescent="0.25">
      <c r="A102" s="10"/>
      <c r="B102" s="42"/>
      <c r="C102" s="10"/>
      <c r="D102" s="10"/>
      <c r="E102" s="42"/>
      <c r="F102" s="45"/>
      <c r="G102" s="10"/>
    </row>
    <row r="103" spans="1:7" x14ac:dyDescent="0.25">
      <c r="A103" s="10"/>
      <c r="B103" s="42"/>
      <c r="C103" s="10"/>
      <c r="D103" s="10"/>
      <c r="E103" s="42"/>
      <c r="F103" s="45"/>
      <c r="G103" s="10"/>
    </row>
    <row r="104" spans="1:7" x14ac:dyDescent="0.25">
      <c r="A104" s="10"/>
      <c r="B104" s="42"/>
      <c r="C104" s="10"/>
      <c r="D104" s="10"/>
      <c r="E104" s="42"/>
      <c r="F104" s="45"/>
      <c r="G104" s="10"/>
    </row>
    <row r="105" spans="1:7" x14ac:dyDescent="0.25">
      <c r="A105" s="10"/>
      <c r="B105" s="42"/>
      <c r="C105" s="10"/>
      <c r="D105" s="10"/>
      <c r="E105" s="42"/>
      <c r="F105" s="45"/>
      <c r="G105" s="10"/>
    </row>
    <row r="106" spans="1:7" x14ac:dyDescent="0.25">
      <c r="A106" s="10"/>
      <c r="B106" s="42"/>
      <c r="C106" s="10"/>
      <c r="D106" s="10"/>
      <c r="E106" s="42"/>
      <c r="F106" s="45"/>
      <c r="G106" s="10"/>
    </row>
    <row r="107" spans="1:7" x14ac:dyDescent="0.25">
      <c r="A107" s="10"/>
      <c r="B107" s="42"/>
      <c r="C107" s="10"/>
      <c r="D107" s="10"/>
      <c r="E107" s="42"/>
      <c r="F107" s="45"/>
      <c r="G107" s="10"/>
    </row>
    <row r="108" spans="1:7" x14ac:dyDescent="0.25">
      <c r="A108" s="10"/>
      <c r="B108" s="42"/>
      <c r="C108" s="10"/>
      <c r="D108" s="10"/>
      <c r="E108" s="42"/>
      <c r="F108" s="45"/>
      <c r="G108" s="10"/>
    </row>
    <row r="109" spans="1:7" x14ac:dyDescent="0.25">
      <c r="A109" s="10"/>
      <c r="B109" s="42"/>
      <c r="C109" s="10"/>
      <c r="D109" s="10"/>
      <c r="E109" s="42"/>
      <c r="F109" s="45"/>
      <c r="G109" s="10"/>
    </row>
    <row r="110" spans="1:7" x14ac:dyDescent="0.25">
      <c r="A110" s="10"/>
      <c r="B110" s="42"/>
      <c r="C110" s="10"/>
      <c r="D110" s="10"/>
      <c r="E110" s="42"/>
      <c r="F110" s="45"/>
      <c r="G110" s="10"/>
    </row>
    <row r="111" spans="1:7" x14ac:dyDescent="0.25">
      <c r="A111" s="10"/>
      <c r="B111" s="42"/>
      <c r="C111" s="10"/>
      <c r="D111" s="10"/>
      <c r="E111" s="42"/>
      <c r="F111" s="45"/>
      <c r="G111" s="10"/>
    </row>
    <row r="112" spans="1:7" x14ac:dyDescent="0.25">
      <c r="A112" s="10"/>
      <c r="B112" s="42"/>
      <c r="C112" s="10"/>
      <c r="D112" s="10"/>
      <c r="E112" s="42"/>
      <c r="F112" s="45"/>
      <c r="G112" s="10"/>
    </row>
    <row r="113" spans="1:7" x14ac:dyDescent="0.25">
      <c r="A113" s="10"/>
      <c r="B113" s="42"/>
      <c r="C113" s="10"/>
      <c r="D113" s="10"/>
      <c r="E113" s="42"/>
      <c r="F113" s="45"/>
      <c r="G113" s="10"/>
    </row>
    <row r="114" spans="1:7" x14ac:dyDescent="0.25">
      <c r="A114" s="10"/>
      <c r="B114" s="42"/>
      <c r="C114" s="10"/>
      <c r="D114" s="10"/>
      <c r="E114" s="42"/>
      <c r="F114" s="45"/>
      <c r="G114" s="10"/>
    </row>
    <row r="115" spans="1:7" x14ac:dyDescent="0.25">
      <c r="A115" s="10"/>
      <c r="B115" s="42"/>
      <c r="C115" s="10"/>
      <c r="D115" s="10"/>
      <c r="E115" s="42"/>
      <c r="F115" s="45"/>
      <c r="G115" s="10"/>
    </row>
    <row r="116" spans="1:7" x14ac:dyDescent="0.25">
      <c r="A116" s="10"/>
      <c r="B116" s="42"/>
      <c r="C116" s="10"/>
      <c r="D116" s="10"/>
      <c r="E116" s="42"/>
      <c r="F116" s="45"/>
      <c r="G116" s="10"/>
    </row>
    <row r="117" spans="1:7" x14ac:dyDescent="0.25">
      <c r="A117" s="10"/>
      <c r="B117" s="42"/>
      <c r="C117" s="10"/>
      <c r="D117" s="10"/>
      <c r="E117" s="42"/>
      <c r="F117" s="45"/>
      <c r="G117" s="10"/>
    </row>
    <row r="118" spans="1:7" x14ac:dyDescent="0.25">
      <c r="A118" s="10"/>
      <c r="B118" s="42"/>
      <c r="C118" s="10"/>
      <c r="D118" s="10"/>
      <c r="E118" s="42"/>
      <c r="F118" s="45"/>
      <c r="G118" s="10"/>
    </row>
    <row r="119" spans="1:7" x14ac:dyDescent="0.25">
      <c r="A119" s="10"/>
      <c r="B119" s="42"/>
      <c r="C119" s="10"/>
      <c r="D119" s="10"/>
      <c r="E119" s="42"/>
      <c r="F119" s="45"/>
      <c r="G119" s="10"/>
    </row>
    <row r="120" spans="1:7" x14ac:dyDescent="0.25">
      <c r="A120" s="10"/>
      <c r="B120" s="42"/>
      <c r="C120" s="10"/>
      <c r="D120" s="10"/>
      <c r="E120" s="42"/>
      <c r="F120" s="45"/>
      <c r="G120" s="10"/>
    </row>
    <row r="121" spans="1:7" x14ac:dyDescent="0.25">
      <c r="A121" s="10"/>
      <c r="B121" s="42"/>
      <c r="C121" s="10"/>
      <c r="D121" s="10"/>
      <c r="E121" s="42"/>
      <c r="F121" s="45"/>
      <c r="G121" s="10"/>
    </row>
    <row r="122" spans="1:7" x14ac:dyDescent="0.25">
      <c r="A122" s="10"/>
      <c r="B122" s="42"/>
      <c r="C122" s="10"/>
      <c r="D122" s="10"/>
      <c r="E122" s="42"/>
      <c r="F122" s="45"/>
      <c r="G122" s="10"/>
    </row>
    <row r="123" spans="1:7" x14ac:dyDescent="0.25">
      <c r="A123" s="10"/>
      <c r="B123" s="42"/>
      <c r="C123" s="10"/>
      <c r="D123" s="10"/>
      <c r="E123" s="42"/>
      <c r="F123" s="45"/>
      <c r="G123" s="10"/>
    </row>
    <row r="124" spans="1:7" x14ac:dyDescent="0.25">
      <c r="A124" s="10"/>
      <c r="B124" s="42"/>
      <c r="C124" s="10"/>
      <c r="D124" s="10"/>
      <c r="E124" s="42"/>
      <c r="F124" s="45"/>
      <c r="G124" s="10"/>
    </row>
    <row r="125" spans="1:7" x14ac:dyDescent="0.25">
      <c r="A125" s="10"/>
      <c r="B125" s="42"/>
      <c r="C125" s="10"/>
      <c r="D125" s="10"/>
      <c r="E125" s="42"/>
      <c r="F125" s="45"/>
      <c r="G125" s="10"/>
    </row>
    <row r="126" spans="1:7" x14ac:dyDescent="0.25">
      <c r="A126" s="10"/>
      <c r="B126" s="42"/>
      <c r="C126" s="10"/>
      <c r="D126" s="10"/>
      <c r="E126" s="42"/>
      <c r="F126" s="45"/>
      <c r="G126" s="10"/>
    </row>
    <row r="127" spans="1:7" x14ac:dyDescent="0.25">
      <c r="A127" s="10"/>
      <c r="B127" s="42"/>
      <c r="C127" s="10"/>
      <c r="D127" s="10"/>
      <c r="E127" s="42"/>
      <c r="F127" s="45"/>
      <c r="G127" s="10"/>
    </row>
    <row r="128" spans="1:7" x14ac:dyDescent="0.25">
      <c r="A128" s="10"/>
      <c r="B128" s="42"/>
      <c r="C128" s="10"/>
      <c r="D128" s="10"/>
      <c r="E128" s="42"/>
      <c r="F128" s="45"/>
      <c r="G128" s="10"/>
    </row>
    <row r="129" spans="1:7" x14ac:dyDescent="0.25">
      <c r="A129" s="10"/>
      <c r="B129" s="42"/>
      <c r="C129" s="10"/>
      <c r="D129" s="10"/>
      <c r="E129" s="42"/>
      <c r="F129" s="45"/>
      <c r="G129" s="10"/>
    </row>
    <row r="130" spans="1:7" x14ac:dyDescent="0.25">
      <c r="A130" s="10"/>
      <c r="B130" s="42"/>
      <c r="C130" s="10"/>
      <c r="D130" s="10"/>
      <c r="E130" s="42"/>
      <c r="F130" s="45"/>
      <c r="G130" s="10"/>
    </row>
    <row r="131" spans="1:7" x14ac:dyDescent="0.25">
      <c r="A131" s="10"/>
      <c r="B131" s="42"/>
      <c r="C131" s="10"/>
      <c r="D131" s="10"/>
      <c r="E131" s="42"/>
      <c r="F131" s="45"/>
      <c r="G131" s="10"/>
    </row>
    <row r="132" spans="1:7" x14ac:dyDescent="0.25">
      <c r="A132" s="10"/>
      <c r="B132" s="42"/>
      <c r="C132" s="10"/>
      <c r="D132" s="10"/>
      <c r="E132" s="42"/>
      <c r="F132" s="45"/>
      <c r="G132" s="10"/>
    </row>
    <row r="133" spans="1:7" x14ac:dyDescent="0.25">
      <c r="A133" s="10"/>
      <c r="B133" s="42"/>
      <c r="C133" s="10"/>
      <c r="D133" s="10"/>
      <c r="E133" s="42"/>
      <c r="F133" s="45"/>
      <c r="G133" s="10"/>
    </row>
    <row r="134" spans="1:7" x14ac:dyDescent="0.25">
      <c r="A134" s="10"/>
      <c r="B134" s="42"/>
      <c r="C134" s="10"/>
      <c r="D134" s="10"/>
      <c r="E134" s="42"/>
      <c r="F134" s="45"/>
      <c r="G134" s="10"/>
    </row>
    <row r="135" spans="1:7" x14ac:dyDescent="0.25">
      <c r="A135" s="10"/>
      <c r="B135" s="42"/>
      <c r="C135" s="10"/>
      <c r="D135" s="10"/>
      <c r="E135" s="42"/>
      <c r="F135" s="45"/>
      <c r="G135" s="10"/>
    </row>
    <row r="136" spans="1:7" x14ac:dyDescent="0.25">
      <c r="A136" s="10"/>
      <c r="B136" s="42"/>
      <c r="C136" s="10"/>
      <c r="D136" s="10"/>
      <c r="E136" s="42"/>
      <c r="F136" s="45"/>
      <c r="G136" s="10"/>
    </row>
    <row r="137" spans="1:7" x14ac:dyDescent="0.25">
      <c r="A137" s="10"/>
      <c r="B137" s="42"/>
      <c r="C137" s="10"/>
      <c r="D137" s="10"/>
      <c r="E137" s="42"/>
      <c r="F137" s="45"/>
      <c r="G137" s="10"/>
    </row>
    <row r="138" spans="1:7" x14ac:dyDescent="0.25">
      <c r="A138" s="10"/>
      <c r="B138" s="42"/>
      <c r="C138" s="10"/>
      <c r="D138" s="10"/>
      <c r="E138" s="42"/>
      <c r="F138" s="45"/>
      <c r="G138" s="10"/>
    </row>
    <row r="139" spans="1:7" x14ac:dyDescent="0.25">
      <c r="A139" s="10"/>
      <c r="B139" s="42"/>
      <c r="C139" s="10"/>
      <c r="D139" s="10"/>
      <c r="E139" s="42"/>
      <c r="F139" s="45"/>
      <c r="G139" s="10"/>
    </row>
    <row r="140" spans="1:7" x14ac:dyDescent="0.25">
      <c r="A140" s="10"/>
      <c r="B140" s="42"/>
      <c r="C140" s="10"/>
      <c r="D140" s="10"/>
      <c r="E140" s="42"/>
      <c r="F140" s="45"/>
      <c r="G140" s="10"/>
    </row>
    <row r="141" spans="1:7" x14ac:dyDescent="0.25">
      <c r="A141" s="10"/>
      <c r="B141" s="42"/>
      <c r="C141" s="10"/>
      <c r="D141" s="10"/>
      <c r="E141" s="42"/>
      <c r="F141" s="45"/>
      <c r="G141" s="10"/>
    </row>
    <row r="142" spans="1:7" x14ac:dyDescent="0.25">
      <c r="A142" s="10"/>
      <c r="B142" s="42"/>
      <c r="C142" s="10"/>
      <c r="D142" s="10"/>
      <c r="E142" s="42"/>
      <c r="F142" s="45"/>
      <c r="G142" s="10"/>
    </row>
    <row r="143" spans="1:7" x14ac:dyDescent="0.25">
      <c r="A143" s="10"/>
      <c r="B143" s="42"/>
      <c r="C143" s="10"/>
      <c r="D143" s="10"/>
      <c r="E143" s="42"/>
      <c r="F143" s="45"/>
      <c r="G143" s="10"/>
    </row>
    <row r="144" spans="1:7" x14ac:dyDescent="0.25">
      <c r="A144" s="10"/>
      <c r="B144" s="42"/>
      <c r="C144" s="10"/>
      <c r="D144" s="10"/>
      <c r="E144" s="42"/>
      <c r="F144" s="45"/>
      <c r="G144" s="10"/>
    </row>
    <row r="145" spans="1:7" x14ac:dyDescent="0.25">
      <c r="A145" s="10"/>
      <c r="B145" s="42"/>
      <c r="C145" s="10"/>
      <c r="D145" s="10"/>
      <c r="E145" s="42"/>
      <c r="F145" s="45"/>
      <c r="G145" s="10"/>
    </row>
    <row r="146" spans="1:7" x14ac:dyDescent="0.25">
      <c r="A146" s="10"/>
      <c r="B146" s="42"/>
      <c r="C146" s="10"/>
      <c r="D146" s="10"/>
      <c r="E146" s="42"/>
      <c r="F146" s="45"/>
      <c r="G146" s="10"/>
    </row>
    <row r="147" spans="1:7" x14ac:dyDescent="0.25">
      <c r="A147" s="10"/>
      <c r="B147" s="42"/>
      <c r="C147" s="10"/>
      <c r="D147" s="10"/>
      <c r="E147" s="42"/>
      <c r="F147" s="45"/>
      <c r="G147" s="10"/>
    </row>
    <row r="148" spans="1:7" x14ac:dyDescent="0.25">
      <c r="A148" s="10"/>
      <c r="B148" s="42"/>
      <c r="C148" s="10"/>
      <c r="D148" s="10"/>
      <c r="E148" s="42"/>
      <c r="F148" s="45"/>
      <c r="G148" s="10"/>
    </row>
    <row r="149" spans="1:7" x14ac:dyDescent="0.25">
      <c r="A149" s="10"/>
      <c r="B149" s="42"/>
      <c r="C149" s="10"/>
      <c r="D149" s="10"/>
      <c r="E149" s="42"/>
      <c r="F149" s="45"/>
      <c r="G149" s="10"/>
    </row>
    <row r="150" spans="1:7" x14ac:dyDescent="0.25">
      <c r="A150" s="10"/>
      <c r="B150" s="42"/>
      <c r="C150" s="10"/>
      <c r="D150" s="10"/>
      <c r="E150" s="42"/>
      <c r="F150" s="45"/>
      <c r="G150" s="10"/>
    </row>
    <row r="151" spans="1:7" x14ac:dyDescent="0.25">
      <c r="A151" s="10"/>
      <c r="B151" s="42"/>
      <c r="C151" s="10"/>
      <c r="D151" s="10"/>
      <c r="E151" s="42"/>
      <c r="F151" s="45"/>
      <c r="G151" s="10"/>
    </row>
    <row r="152" spans="1:7" x14ac:dyDescent="0.25">
      <c r="A152" s="10"/>
      <c r="B152" s="42"/>
      <c r="C152" s="10"/>
      <c r="D152" s="10"/>
      <c r="E152" s="42"/>
      <c r="F152" s="45"/>
      <c r="G152" s="10"/>
    </row>
    <row r="153" spans="1:7" x14ac:dyDescent="0.25">
      <c r="A153" s="10"/>
      <c r="B153" s="42"/>
      <c r="C153" s="10"/>
      <c r="D153" s="10"/>
      <c r="E153" s="42"/>
      <c r="F153" s="45"/>
      <c r="G153" s="10"/>
    </row>
    <row r="154" spans="1:7" x14ac:dyDescent="0.25">
      <c r="A154" s="10"/>
      <c r="B154" s="42"/>
      <c r="C154" s="10"/>
      <c r="D154" s="10"/>
      <c r="E154" s="42"/>
      <c r="F154" s="45"/>
      <c r="G154" s="10"/>
    </row>
    <row r="155" spans="1:7" x14ac:dyDescent="0.25">
      <c r="A155" s="10"/>
      <c r="B155" s="42"/>
      <c r="C155" s="10"/>
      <c r="D155" s="10"/>
      <c r="E155" s="42"/>
      <c r="F155" s="45"/>
      <c r="G155" s="10"/>
    </row>
    <row r="156" spans="1:7" x14ac:dyDescent="0.25">
      <c r="A156" s="10"/>
      <c r="B156" s="42"/>
      <c r="C156" s="10"/>
      <c r="D156" s="10"/>
      <c r="E156" s="42"/>
      <c r="F156" s="45"/>
      <c r="G156" s="10"/>
    </row>
    <row r="157" spans="1:7" x14ac:dyDescent="0.25">
      <c r="A157" s="10"/>
      <c r="B157" s="42"/>
      <c r="C157" s="10"/>
      <c r="D157" s="10"/>
      <c r="E157" s="42"/>
      <c r="F157" s="45"/>
      <c r="G157" s="10"/>
    </row>
    <row r="158" spans="1:7" x14ac:dyDescent="0.25">
      <c r="A158" s="10"/>
      <c r="B158" s="42"/>
      <c r="C158" s="10"/>
      <c r="D158" s="10"/>
      <c r="E158" s="42"/>
      <c r="F158" s="45"/>
      <c r="G158" s="10"/>
    </row>
    <row r="159" spans="1:7" x14ac:dyDescent="0.25">
      <c r="A159" s="10"/>
      <c r="B159" s="42"/>
      <c r="C159" s="10"/>
      <c r="D159" s="10"/>
      <c r="E159" s="42"/>
      <c r="F159" s="45"/>
      <c r="G159" s="10"/>
    </row>
    <row r="160" spans="1:7" x14ac:dyDescent="0.25">
      <c r="A160" s="10"/>
      <c r="B160" s="42"/>
      <c r="C160" s="10"/>
      <c r="D160" s="10"/>
      <c r="E160" s="42"/>
      <c r="F160" s="45"/>
      <c r="G160" s="10"/>
    </row>
    <row r="161" spans="1:7" x14ac:dyDescent="0.25">
      <c r="A161" s="10"/>
      <c r="B161" s="42"/>
      <c r="C161" s="10"/>
      <c r="D161" s="10"/>
      <c r="E161" s="42"/>
      <c r="F161" s="45"/>
      <c r="G161" s="10"/>
    </row>
    <row r="162" spans="1:7" x14ac:dyDescent="0.25">
      <c r="A162" s="10"/>
      <c r="B162" s="42"/>
      <c r="C162" s="10"/>
      <c r="D162" s="10"/>
      <c r="E162" s="42"/>
      <c r="F162" s="45"/>
      <c r="G162" s="10"/>
    </row>
    <row r="163" spans="1:7" x14ac:dyDescent="0.25">
      <c r="A163" s="10"/>
      <c r="B163" s="42"/>
      <c r="C163" s="10"/>
      <c r="D163" s="10"/>
      <c r="E163" s="42"/>
      <c r="F163" s="45"/>
      <c r="G163" s="10"/>
    </row>
    <row r="164" spans="1:7" x14ac:dyDescent="0.25">
      <c r="A164" s="10"/>
      <c r="B164" s="42"/>
      <c r="C164" s="10"/>
      <c r="D164" s="10"/>
      <c r="E164" s="42"/>
      <c r="F164" s="45"/>
      <c r="G164" s="10"/>
    </row>
    <row r="165" spans="1:7" x14ac:dyDescent="0.25">
      <c r="A165" s="10"/>
      <c r="B165" s="42"/>
      <c r="C165" s="10"/>
      <c r="D165" s="10"/>
      <c r="E165" s="42"/>
      <c r="F165" s="45"/>
      <c r="G165" s="10"/>
    </row>
    <row r="166" spans="1:7" x14ac:dyDescent="0.25">
      <c r="A166" s="10"/>
      <c r="B166" s="42"/>
      <c r="C166" s="10"/>
      <c r="D166" s="10"/>
      <c r="E166" s="42"/>
      <c r="F166" s="45"/>
      <c r="G166" s="10"/>
    </row>
    <row r="167" spans="1:7" x14ac:dyDescent="0.25">
      <c r="A167" s="10"/>
      <c r="B167" s="42"/>
      <c r="C167" s="10"/>
      <c r="D167" s="10"/>
      <c r="E167" s="42"/>
      <c r="F167" s="45"/>
      <c r="G167" s="10"/>
    </row>
    <row r="168" spans="1:7" x14ac:dyDescent="0.25">
      <c r="A168" s="10"/>
      <c r="B168" s="42"/>
      <c r="C168" s="10"/>
      <c r="D168" s="10"/>
      <c r="E168" s="42"/>
      <c r="F168" s="45"/>
      <c r="G168" s="10"/>
    </row>
    <row r="169" spans="1:7" x14ac:dyDescent="0.25">
      <c r="A169" s="10"/>
      <c r="B169" s="42"/>
      <c r="C169" s="10"/>
      <c r="D169" s="10"/>
      <c r="E169" s="42"/>
      <c r="F169" s="45"/>
      <c r="G169" s="10"/>
    </row>
    <row r="170" spans="1:7" x14ac:dyDescent="0.25">
      <c r="A170" s="10"/>
      <c r="B170" s="42"/>
      <c r="C170" s="10"/>
      <c r="D170" s="10"/>
      <c r="E170" s="42"/>
      <c r="F170" s="45"/>
      <c r="G170" s="10"/>
    </row>
    <row r="171" spans="1:7" x14ac:dyDescent="0.25">
      <c r="A171" s="10"/>
      <c r="B171" s="42"/>
      <c r="C171" s="10"/>
      <c r="D171" s="10"/>
      <c r="E171" s="42"/>
      <c r="F171" s="45"/>
      <c r="G171" s="10"/>
    </row>
    <row r="172" spans="1:7" x14ac:dyDescent="0.25">
      <c r="A172" s="10"/>
      <c r="B172" s="42"/>
      <c r="C172" s="10"/>
      <c r="D172" s="10"/>
      <c r="E172" s="42"/>
      <c r="F172" s="45"/>
      <c r="G172" s="10"/>
    </row>
    <row r="173" spans="1:7" x14ac:dyDescent="0.25">
      <c r="A173" s="10"/>
      <c r="B173" s="42"/>
      <c r="C173" s="10"/>
      <c r="D173" s="10"/>
      <c r="E173" s="42"/>
      <c r="F173" s="45"/>
      <c r="G173" s="10"/>
    </row>
    <row r="174" spans="1:7" x14ac:dyDescent="0.25">
      <c r="A174" s="10"/>
      <c r="B174" s="42"/>
      <c r="C174" s="10"/>
      <c r="D174" s="10"/>
      <c r="E174" s="42"/>
      <c r="F174" s="45"/>
      <c r="G174" s="10"/>
    </row>
    <row r="175" spans="1:7" x14ac:dyDescent="0.25">
      <c r="A175" s="10"/>
      <c r="B175" s="42"/>
      <c r="C175" s="10"/>
      <c r="D175" s="10"/>
      <c r="E175" s="42"/>
      <c r="F175" s="45"/>
      <c r="G175" s="10"/>
    </row>
    <row r="176" spans="1:7" x14ac:dyDescent="0.25">
      <c r="A176" s="10"/>
      <c r="B176" s="42"/>
      <c r="C176" s="10"/>
      <c r="D176" s="10"/>
      <c r="E176" s="42"/>
      <c r="F176" s="45"/>
      <c r="G176" s="10"/>
    </row>
    <row r="177" spans="1:7" x14ac:dyDescent="0.25">
      <c r="A177" s="10"/>
      <c r="B177" s="42"/>
      <c r="C177" s="10"/>
      <c r="D177" s="10"/>
      <c r="E177" s="42"/>
      <c r="F177" s="45"/>
      <c r="G177" s="10"/>
    </row>
    <row r="178" spans="1:7" x14ac:dyDescent="0.25">
      <c r="A178" s="10"/>
      <c r="B178" s="42"/>
      <c r="C178" s="10"/>
      <c r="D178" s="10"/>
      <c r="E178" s="42"/>
      <c r="F178" s="45"/>
      <c r="G178" s="10"/>
    </row>
    <row r="179" spans="1:7" x14ac:dyDescent="0.25">
      <c r="A179" s="10"/>
      <c r="B179" s="42"/>
      <c r="C179" s="10"/>
      <c r="D179" s="10"/>
      <c r="E179" s="42"/>
      <c r="F179" s="45"/>
      <c r="G179" s="10"/>
    </row>
    <row r="180" spans="1:7" x14ac:dyDescent="0.25">
      <c r="A180" s="10"/>
      <c r="B180" s="42"/>
      <c r="C180" s="10"/>
      <c r="D180" s="10"/>
      <c r="E180" s="42"/>
      <c r="F180" s="45"/>
      <c r="G180" s="10"/>
    </row>
    <row r="181" spans="1:7" x14ac:dyDescent="0.25">
      <c r="A181" s="10"/>
      <c r="B181" s="42"/>
      <c r="C181" s="10"/>
      <c r="D181" s="10"/>
      <c r="E181" s="42"/>
      <c r="F181" s="45"/>
      <c r="G181" s="10"/>
    </row>
    <row r="182" spans="1:7" x14ac:dyDescent="0.25">
      <c r="A182" s="10"/>
      <c r="B182" s="42"/>
      <c r="C182" s="10"/>
      <c r="D182" s="10"/>
      <c r="E182" s="42"/>
      <c r="F182" s="45"/>
      <c r="G182" s="10"/>
    </row>
    <row r="183" spans="1:7" x14ac:dyDescent="0.25">
      <c r="A183" s="10"/>
      <c r="B183" s="42"/>
      <c r="C183" s="10"/>
      <c r="D183" s="10"/>
      <c r="E183" s="42"/>
      <c r="F183" s="45"/>
      <c r="G183" s="10"/>
    </row>
    <row r="184" spans="1:7" x14ac:dyDescent="0.25">
      <c r="A184" s="10"/>
      <c r="B184" s="42"/>
      <c r="C184" s="10"/>
      <c r="D184" s="10"/>
      <c r="E184" s="42"/>
      <c r="F184" s="45"/>
      <c r="G184" s="10"/>
    </row>
    <row r="185" spans="1:7" x14ac:dyDescent="0.25">
      <c r="A185" s="10"/>
      <c r="B185" s="42"/>
      <c r="C185" s="10"/>
      <c r="D185" s="10"/>
      <c r="E185" s="42"/>
      <c r="F185" s="45"/>
      <c r="G185" s="10"/>
    </row>
    <row r="186" spans="1:7" x14ac:dyDescent="0.25">
      <c r="A186" s="10"/>
      <c r="B186" s="42"/>
      <c r="C186" s="10"/>
      <c r="D186" s="10"/>
      <c r="E186" s="42"/>
      <c r="F186" s="45"/>
      <c r="G186" s="10"/>
    </row>
    <row r="187" spans="1:7" x14ac:dyDescent="0.25">
      <c r="A187" s="10"/>
      <c r="B187" s="42"/>
      <c r="C187" s="10"/>
      <c r="D187" s="10"/>
      <c r="E187" s="42"/>
      <c r="F187" s="45"/>
      <c r="G187" s="10"/>
    </row>
    <row r="188" spans="1:7" x14ac:dyDescent="0.25">
      <c r="A188" s="10"/>
      <c r="B188" s="42"/>
      <c r="C188" s="10"/>
      <c r="D188" s="10"/>
      <c r="E188" s="42"/>
      <c r="F188" s="45"/>
      <c r="G188" s="10"/>
    </row>
    <row r="189" spans="1:7" x14ac:dyDescent="0.25">
      <c r="A189" s="10"/>
      <c r="B189" s="42"/>
      <c r="C189" s="10"/>
      <c r="D189" s="10"/>
      <c r="E189" s="42"/>
      <c r="F189" s="45"/>
      <c r="G189" s="10"/>
    </row>
    <row r="190" spans="1:7" x14ac:dyDescent="0.25">
      <c r="A190" s="10"/>
      <c r="B190" s="42"/>
      <c r="C190" s="10"/>
      <c r="D190" s="10"/>
      <c r="E190" s="42"/>
      <c r="F190" s="45"/>
      <c r="G190" s="10"/>
    </row>
    <row r="191" spans="1:7" x14ac:dyDescent="0.25">
      <c r="A191" s="10"/>
      <c r="B191" s="42"/>
      <c r="C191" s="10"/>
      <c r="D191" s="10"/>
      <c r="E191" s="42"/>
      <c r="F191" s="45"/>
      <c r="G191" s="10"/>
    </row>
    <row r="192" spans="1:7" x14ac:dyDescent="0.25">
      <c r="A192" s="10"/>
      <c r="B192" s="42"/>
      <c r="C192" s="10"/>
      <c r="D192" s="10"/>
      <c r="E192" s="42"/>
      <c r="F192" s="45"/>
      <c r="G192" s="10"/>
    </row>
    <row r="193" spans="1:7" x14ac:dyDescent="0.25">
      <c r="A193" s="10"/>
      <c r="B193" s="42"/>
      <c r="C193" s="10"/>
      <c r="D193" s="10"/>
      <c r="E193" s="42"/>
      <c r="F193" s="45"/>
      <c r="G193" s="10"/>
    </row>
    <row r="194" spans="1:7" x14ac:dyDescent="0.25">
      <c r="A194" s="10"/>
      <c r="B194" s="42"/>
      <c r="C194" s="10"/>
      <c r="D194" s="10"/>
      <c r="E194" s="42"/>
      <c r="F194" s="45"/>
      <c r="G194" s="10"/>
    </row>
    <row r="195" spans="1:7" x14ac:dyDescent="0.25">
      <c r="A195" s="10"/>
      <c r="B195" s="42"/>
      <c r="C195" s="10"/>
      <c r="D195" s="10"/>
      <c r="E195" s="42"/>
      <c r="F195" s="45"/>
      <c r="G195" s="10"/>
    </row>
    <row r="196" spans="1:7" x14ac:dyDescent="0.25">
      <c r="A196" s="10"/>
      <c r="B196" s="42"/>
      <c r="C196" s="10"/>
      <c r="D196" s="10"/>
      <c r="E196" s="42"/>
      <c r="F196" s="45"/>
      <c r="G196" s="10"/>
    </row>
    <row r="197" spans="1:7" x14ac:dyDescent="0.25">
      <c r="A197" s="10"/>
      <c r="B197" s="42"/>
      <c r="C197" s="10"/>
      <c r="D197" s="10"/>
      <c r="E197" s="42"/>
      <c r="F197" s="45"/>
      <c r="G197" s="10"/>
    </row>
    <row r="198" spans="1:7" x14ac:dyDescent="0.25">
      <c r="A198" s="10"/>
      <c r="B198" s="42"/>
      <c r="C198" s="10"/>
      <c r="D198" s="10"/>
      <c r="E198" s="42"/>
      <c r="F198" s="45"/>
      <c r="G198" s="10"/>
    </row>
    <row r="199" spans="1:7" x14ac:dyDescent="0.25">
      <c r="A199" s="10"/>
      <c r="B199" s="42"/>
      <c r="C199" s="10"/>
      <c r="D199" s="10"/>
      <c r="E199" s="42"/>
      <c r="F199" s="45"/>
      <c r="G199" s="10"/>
    </row>
    <row r="200" spans="1:7" x14ac:dyDescent="0.25">
      <c r="A200" s="10"/>
      <c r="B200" s="42"/>
      <c r="C200" s="10"/>
      <c r="D200" s="10"/>
      <c r="E200" s="42"/>
      <c r="F200" s="45"/>
      <c r="G200" s="10"/>
    </row>
    <row r="201" spans="1:7" x14ac:dyDescent="0.25">
      <c r="A201" s="10"/>
      <c r="B201" s="42"/>
      <c r="C201" s="10"/>
      <c r="D201" s="10"/>
      <c r="E201" s="42"/>
      <c r="F201" s="45"/>
      <c r="G201" s="10"/>
    </row>
    <row r="202" spans="1:7" x14ac:dyDescent="0.25">
      <c r="A202" s="10"/>
      <c r="B202" s="42"/>
      <c r="C202" s="10"/>
      <c r="D202" s="10"/>
      <c r="E202" s="42"/>
      <c r="F202" s="45"/>
      <c r="G202" s="10"/>
    </row>
    <row r="203" spans="1:7" x14ac:dyDescent="0.25">
      <c r="A203" s="10"/>
      <c r="B203" s="42"/>
      <c r="C203" s="10"/>
      <c r="D203" s="10"/>
      <c r="E203" s="42"/>
      <c r="F203" s="45"/>
      <c r="G203" s="10"/>
    </row>
    <row r="204" spans="1:7" x14ac:dyDescent="0.25">
      <c r="A204" s="10"/>
      <c r="B204" s="42"/>
      <c r="C204" s="10"/>
      <c r="D204" s="10"/>
      <c r="E204" s="42"/>
      <c r="F204" s="45"/>
      <c r="G204" s="10"/>
    </row>
    <row r="205" spans="1:7" x14ac:dyDescent="0.25">
      <c r="A205" s="10"/>
      <c r="B205" s="42"/>
      <c r="C205" s="10"/>
      <c r="D205" s="10"/>
      <c r="E205" s="42"/>
      <c r="F205" s="45"/>
      <c r="G205" s="10"/>
    </row>
    <row r="206" spans="1:7" x14ac:dyDescent="0.25">
      <c r="A206" s="10"/>
      <c r="B206" s="42"/>
      <c r="C206" s="10"/>
      <c r="D206" s="10"/>
      <c r="E206" s="42"/>
      <c r="F206" s="45"/>
      <c r="G206" s="10"/>
    </row>
    <row r="207" spans="1:7" x14ac:dyDescent="0.25">
      <c r="A207" s="10"/>
      <c r="B207" s="42"/>
      <c r="C207" s="10"/>
      <c r="D207" s="10"/>
      <c r="E207" s="42"/>
      <c r="F207" s="45"/>
      <c r="G207" s="10"/>
    </row>
    <row r="208" spans="1:7" x14ac:dyDescent="0.25">
      <c r="A208" s="10"/>
      <c r="B208" s="42"/>
      <c r="C208" s="10"/>
      <c r="D208" s="10"/>
      <c r="E208" s="42"/>
      <c r="F208" s="45"/>
      <c r="G208" s="10"/>
    </row>
    <row r="209" spans="1:7" x14ac:dyDescent="0.25">
      <c r="A209" s="10"/>
      <c r="B209" s="42"/>
      <c r="C209" s="10"/>
      <c r="D209" s="10"/>
      <c r="E209" s="42"/>
      <c r="F209" s="45"/>
      <c r="G209" s="10"/>
    </row>
    <row r="210" spans="1:7" x14ac:dyDescent="0.25">
      <c r="A210" s="10"/>
      <c r="B210" s="42"/>
      <c r="C210" s="10"/>
      <c r="D210" s="10"/>
      <c r="E210" s="42"/>
      <c r="F210" s="45"/>
      <c r="G210" s="10"/>
    </row>
    <row r="211" spans="1:7" x14ac:dyDescent="0.25">
      <c r="A211" s="10"/>
      <c r="B211" s="42"/>
      <c r="C211" s="10"/>
      <c r="D211" s="10"/>
      <c r="E211" s="42"/>
      <c r="F211" s="45"/>
      <c r="G211" s="10"/>
    </row>
    <row r="212" spans="1:7" x14ac:dyDescent="0.25">
      <c r="A212" s="10"/>
      <c r="B212" s="42"/>
      <c r="C212" s="10"/>
      <c r="D212" s="10"/>
      <c r="E212" s="42"/>
      <c r="F212" s="45"/>
      <c r="G212" s="10"/>
    </row>
    <row r="213" spans="1:7" x14ac:dyDescent="0.25">
      <c r="A213" s="10"/>
      <c r="B213" s="42"/>
      <c r="C213" s="10"/>
      <c r="D213" s="10"/>
      <c r="E213" s="42"/>
      <c r="F213" s="45"/>
      <c r="G213" s="10"/>
    </row>
    <row r="214" spans="1:7" x14ac:dyDescent="0.25">
      <c r="A214" s="10"/>
      <c r="B214" s="42"/>
      <c r="C214" s="10"/>
      <c r="D214" s="10"/>
      <c r="E214" s="42"/>
      <c r="F214" s="45"/>
      <c r="G214" s="10"/>
    </row>
    <row r="215" spans="1:7" x14ac:dyDescent="0.25">
      <c r="A215" s="10"/>
      <c r="B215" s="42"/>
      <c r="C215" s="10"/>
      <c r="D215" s="10"/>
      <c r="E215" s="42"/>
      <c r="F215" s="45"/>
      <c r="G215" s="10"/>
    </row>
    <row r="216" spans="1:7" x14ac:dyDescent="0.25">
      <c r="A216" s="10"/>
      <c r="B216" s="42"/>
      <c r="C216" s="10"/>
      <c r="D216" s="10"/>
      <c r="E216" s="42"/>
      <c r="F216" s="45"/>
      <c r="G216" s="10"/>
    </row>
    <row r="217" spans="1:7" x14ac:dyDescent="0.25">
      <c r="A217" s="10"/>
      <c r="B217" s="42"/>
      <c r="C217" s="10"/>
      <c r="D217" s="10"/>
      <c r="E217" s="42"/>
      <c r="F217" s="45"/>
      <c r="G217" s="10"/>
    </row>
    <row r="218" spans="1:7" x14ac:dyDescent="0.25">
      <c r="A218" s="10"/>
      <c r="B218" s="42"/>
      <c r="C218" s="10"/>
      <c r="D218" s="10"/>
      <c r="E218" s="42"/>
      <c r="F218" s="45"/>
      <c r="G218" s="10"/>
    </row>
    <row r="219" spans="1:7" x14ac:dyDescent="0.25">
      <c r="A219" s="10"/>
      <c r="B219" s="42"/>
      <c r="C219" s="10"/>
      <c r="D219" s="10"/>
      <c r="E219" s="42"/>
      <c r="F219" s="45"/>
      <c r="G219" s="10"/>
    </row>
    <row r="220" spans="1:7" x14ac:dyDescent="0.25">
      <c r="A220" s="10"/>
      <c r="B220" s="42"/>
      <c r="C220" s="10"/>
      <c r="D220" s="10"/>
      <c r="E220" s="42"/>
      <c r="F220" s="45"/>
      <c r="G220" s="10"/>
    </row>
    <row r="221" spans="1:7" x14ac:dyDescent="0.25">
      <c r="A221" s="10"/>
      <c r="B221" s="42"/>
      <c r="C221" s="10"/>
      <c r="D221" s="10"/>
      <c r="E221" s="42"/>
      <c r="F221" s="45"/>
      <c r="G221" s="10"/>
    </row>
    <row r="222" spans="1:7" x14ac:dyDescent="0.25">
      <c r="A222" s="10"/>
      <c r="B222" s="42"/>
      <c r="C222" s="10"/>
      <c r="D222" s="10"/>
      <c r="E222" s="42"/>
      <c r="F222" s="45"/>
      <c r="G222" s="10"/>
    </row>
    <row r="223" spans="1:7" x14ac:dyDescent="0.25">
      <c r="A223" s="10"/>
      <c r="B223" s="42"/>
      <c r="C223" s="10"/>
      <c r="D223" s="10"/>
      <c r="E223" s="42"/>
      <c r="F223" s="45"/>
      <c r="G223" s="10"/>
    </row>
    <row r="224" spans="1:7" x14ac:dyDescent="0.25">
      <c r="A224" s="10"/>
      <c r="B224" s="42"/>
      <c r="C224" s="10"/>
      <c r="D224" s="10"/>
      <c r="E224" s="42"/>
      <c r="F224" s="45"/>
      <c r="G224" s="10"/>
    </row>
    <row r="225" spans="1:7" x14ac:dyDescent="0.25">
      <c r="A225" s="10"/>
      <c r="B225" s="42"/>
      <c r="C225" s="10"/>
      <c r="D225" s="10"/>
      <c r="E225" s="42"/>
      <c r="F225" s="45"/>
      <c r="G225" s="10"/>
    </row>
  </sheetData>
  <mergeCells count="9">
    <mergeCell ref="A1:C1"/>
    <mergeCell ref="A2:G2"/>
    <mergeCell ref="A3:G3"/>
    <mergeCell ref="A5:A6"/>
    <mergeCell ref="B5:B6"/>
    <mergeCell ref="C5:C6"/>
    <mergeCell ref="D5:E5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" sqref="C1:C5"/>
    </sheetView>
  </sheetViews>
  <sheetFormatPr defaultRowHeight="15" x14ac:dyDescent="0.25"/>
  <sheetData>
    <row r="1" spans="1:3" x14ac:dyDescent="0.25">
      <c r="A1" t="s">
        <v>100</v>
      </c>
      <c r="B1">
        <f>5.5+9</f>
        <v>14.5</v>
      </c>
      <c r="C1">
        <f>0.2625*15</f>
        <v>3.9375</v>
      </c>
    </row>
    <row r="2" spans="1:3" x14ac:dyDescent="0.25">
      <c r="A2" t="s">
        <v>101</v>
      </c>
      <c r="B2">
        <f>25+15</f>
        <v>40</v>
      </c>
      <c r="C2">
        <f>0.24*40</f>
        <v>9.6</v>
      </c>
    </row>
    <row r="3" spans="1:3" x14ac:dyDescent="0.25">
      <c r="A3" t="s">
        <v>102</v>
      </c>
      <c r="B3" t="s">
        <v>105</v>
      </c>
      <c r="C3">
        <f>1.71*4</f>
        <v>6.84</v>
      </c>
    </row>
    <row r="4" spans="1:3" x14ac:dyDescent="0.25">
      <c r="A4" t="s">
        <v>103</v>
      </c>
      <c r="B4" t="s">
        <v>106</v>
      </c>
      <c r="C4">
        <f>0.5*11*4</f>
        <v>22</v>
      </c>
    </row>
    <row r="5" spans="1:3" x14ac:dyDescent="0.25">
      <c r="A5" t="s">
        <v>104</v>
      </c>
      <c r="B5">
        <v>2.5</v>
      </c>
      <c r="C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</vt:lpstr>
      <vt:lpstr>Arkusz1</vt:lpstr>
      <vt:lpstr>KO!Obszar_wydruku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2017-01-27T11:18:14Z</dcterms:modified>
</cp:coreProperties>
</file>